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l\kk99\"/>
    </mc:Choice>
  </mc:AlternateContent>
  <bookViews>
    <workbookView xWindow="345" yWindow="780" windowWidth="18195" windowHeight="12240"/>
  </bookViews>
  <sheets>
    <sheet name="かけ算九九ミックス（段指定）" sheetId="22" r:id="rId1"/>
  </sheets>
  <definedNames>
    <definedName name="_xlnm.Print_Area" localSheetId="0">'かけ算九九ミックス（段指定）'!$A$1:$O$30</definedName>
    <definedName name="バール">#REF!</definedName>
    <definedName name="ビール" localSheetId="0">#REF!</definedName>
    <definedName name="ビール">#REF!</definedName>
    <definedName name="よ101">#REF!</definedName>
    <definedName name="よ102">#REF!</definedName>
    <definedName name="よ103">#REF!</definedName>
    <definedName name="よ104">#REF!</definedName>
    <definedName name="よ105">#REF!</definedName>
    <definedName name="よ106">#REF!</definedName>
    <definedName name="よ107">#REF!</definedName>
    <definedName name="よ108">#REF!</definedName>
    <definedName name="よ109">#REF!</definedName>
    <definedName name="よ110">#REF!</definedName>
    <definedName name="よ111">#REF!</definedName>
    <definedName name="よ112">#REF!</definedName>
    <definedName name="よ113">#REF!</definedName>
    <definedName name="よ114">#REF!</definedName>
    <definedName name="よ115">#REF!</definedName>
    <definedName name="よ116">#REF!</definedName>
    <definedName name="よ117">#REF!</definedName>
    <definedName name="よ118">#REF!</definedName>
    <definedName name="よ119">#REF!</definedName>
    <definedName name="よ120">#REF!</definedName>
    <definedName name="よ121">#REF!</definedName>
    <definedName name="よ122">#REF!</definedName>
    <definedName name="よ123">#REF!</definedName>
    <definedName name="よ124">#REF!</definedName>
    <definedName name="よ125">#REF!</definedName>
    <definedName name="よ126">#REF!</definedName>
    <definedName name="よ127">#REF!</definedName>
    <definedName name="よ128">#REF!</definedName>
    <definedName name="よ129">#REF!</definedName>
    <definedName name="よ130">#REF!</definedName>
    <definedName name="よ131">#REF!</definedName>
    <definedName name="よ132">#REF!</definedName>
    <definedName name="よ133">#REF!</definedName>
    <definedName name="よ134">#REF!</definedName>
    <definedName name="よ135">#REF!</definedName>
    <definedName name="よ136">#REF!</definedName>
    <definedName name="よ137">#REF!</definedName>
    <definedName name="よ138">#REF!</definedName>
    <definedName name="よ139">#REF!</definedName>
    <definedName name="よ140">#REF!</definedName>
    <definedName name="よ141">#REF!</definedName>
    <definedName name="よ142">#REF!</definedName>
    <definedName name="よ143">#REF!</definedName>
    <definedName name="よ144">#REF!</definedName>
    <definedName name="よ145">#REF!</definedName>
    <definedName name="よ146">#REF!</definedName>
    <definedName name="よ147">#REF!</definedName>
    <definedName name="よ148">#REF!</definedName>
    <definedName name="よ149">#REF!</definedName>
    <definedName name="よ150">#REF!</definedName>
    <definedName name="よ151">#REF!</definedName>
    <definedName name="よ152">#REF!</definedName>
    <definedName name="よ153">#REF!</definedName>
    <definedName name="よ154">#REF!</definedName>
    <definedName name="よ155">#REF!</definedName>
    <definedName name="よ156">#REF!</definedName>
    <definedName name="よ157">#REF!</definedName>
    <definedName name="よ158">#REF!</definedName>
    <definedName name="よ159">#REF!</definedName>
    <definedName name="よ160">#REF!</definedName>
    <definedName name="よ161">#REF!</definedName>
    <definedName name="よ162">#REF!</definedName>
    <definedName name="よ163">#REF!</definedName>
    <definedName name="よ164">#REF!</definedName>
    <definedName name="よ165">#REF!</definedName>
    <definedName name="よ166">#REF!</definedName>
    <definedName name="よ167">#REF!</definedName>
    <definedName name="よ168">#REF!</definedName>
    <definedName name="よ169">#REF!</definedName>
    <definedName name="よ170">#REF!</definedName>
    <definedName name="よ171">#REF!</definedName>
    <definedName name="よ172">#REF!</definedName>
    <definedName name="よ173">#REF!</definedName>
    <definedName name="よ174">#REF!</definedName>
    <definedName name="よ175">#REF!</definedName>
    <definedName name="よ176">#REF!</definedName>
    <definedName name="よ177">#REF!</definedName>
    <definedName name="よ178">#REF!</definedName>
    <definedName name="よ179">#REF!</definedName>
    <definedName name="よ180">#REF!</definedName>
    <definedName name="よ181">#REF!</definedName>
    <definedName name="よ182">#REF!</definedName>
    <definedName name="よ183">#REF!</definedName>
    <definedName name="よ184">#REF!</definedName>
    <definedName name="よ185">#REF!</definedName>
    <definedName name="よ186">#REF!</definedName>
    <definedName name="よ187">#REF!</definedName>
    <definedName name="よ188">#REF!</definedName>
    <definedName name="よ189">#REF!</definedName>
    <definedName name="よ190">#REF!</definedName>
    <definedName name="よ191">#REF!</definedName>
    <definedName name="よ192">#REF!</definedName>
    <definedName name="よ193">#REF!</definedName>
    <definedName name="よ194">#REF!</definedName>
    <definedName name="よ195">#REF!</definedName>
    <definedName name="よ196">#REF!</definedName>
    <definedName name="よ197">#REF!</definedName>
    <definedName name="よ198">#REF!</definedName>
    <definedName name="よ199">#REF!</definedName>
    <definedName name="よ200">#REF!</definedName>
    <definedName name="ワイン" localSheetId="0">#REF!</definedName>
    <definedName name="ワイン">#REF!</definedName>
    <definedName name="わからん">INDIRECT(#REF!)</definedName>
    <definedName name="画像" localSheetId="0">INDIRECT(#REF!)</definedName>
    <definedName name="画像">INDIRECT(#REF!)</definedName>
    <definedName name="画像101" localSheetId="0">#REF!</definedName>
    <definedName name="画像101">#REF!</definedName>
    <definedName name="画像102" localSheetId="0">#REF!</definedName>
    <definedName name="画像102">#REF!</definedName>
    <definedName name="画像２">INDIRECT(#REF!)</definedName>
    <definedName name="画像３">INDIRECT(#REF!)</definedName>
  </definedNames>
  <calcPr calcId="152511"/>
</workbook>
</file>

<file path=xl/calcChain.xml><?xml version="1.0" encoding="utf-8"?>
<calcChain xmlns="http://schemas.openxmlformats.org/spreadsheetml/2006/main">
  <c r="R8" i="22" l="1"/>
  <c r="Q15" i="22"/>
  <c r="R9" i="22"/>
  <c r="B19" i="22" l="1"/>
  <c r="D19" i="22"/>
  <c r="F19" i="22"/>
  <c r="R7" i="22"/>
  <c r="R14" i="22"/>
  <c r="R13" i="22"/>
  <c r="R12" i="22"/>
  <c r="R11" i="22"/>
  <c r="R10" i="22"/>
  <c r="R6" i="22"/>
  <c r="A2" i="22" l="1"/>
  <c r="AK16" i="22"/>
  <c r="AG16" i="22" s="1"/>
  <c r="AN16" i="22"/>
  <c r="AR16" i="22"/>
  <c r="AN2" i="22" l="1"/>
  <c r="AN3" i="22"/>
  <c r="AN4" i="22"/>
  <c r="AN5" i="22"/>
  <c r="AN6" i="22"/>
  <c r="AN7" i="22"/>
  <c r="AN8" i="22"/>
  <c r="AN9" i="22"/>
  <c r="AN10" i="22"/>
  <c r="AN11" i="22"/>
  <c r="AN12" i="22"/>
  <c r="AN13" i="22"/>
  <c r="AN14" i="22"/>
  <c r="AN15" i="22"/>
  <c r="AN17" i="22"/>
  <c r="AN18" i="22"/>
  <c r="AN1" i="22"/>
  <c r="AR18" i="22"/>
  <c r="AR17" i="22"/>
  <c r="AR15" i="22"/>
  <c r="AR14" i="22"/>
  <c r="AR13" i="22"/>
  <c r="AR12" i="22"/>
  <c r="AR11" i="22"/>
  <c r="AR10" i="22"/>
  <c r="AR9" i="22"/>
  <c r="AR8" i="22"/>
  <c r="AR7" i="22"/>
  <c r="AR6" i="22"/>
  <c r="AR5" i="22"/>
  <c r="AR4" i="22"/>
  <c r="AR3" i="22"/>
  <c r="AR2" i="22"/>
  <c r="AR1" i="22"/>
  <c r="AK81" i="22"/>
  <c r="AK80" i="22"/>
  <c r="AG80" i="22" s="1"/>
  <c r="AK79" i="22"/>
  <c r="AG79" i="22" s="1"/>
  <c r="AK78" i="22"/>
  <c r="AG78" i="22" s="1"/>
  <c r="AK77" i="22"/>
  <c r="AG77" i="22" s="1"/>
  <c r="AK76" i="22"/>
  <c r="AG76" i="22" s="1"/>
  <c r="AK75" i="22"/>
  <c r="AG75" i="22" s="1"/>
  <c r="AK74" i="22"/>
  <c r="AG74" i="22" s="1"/>
  <c r="AG81" i="22"/>
  <c r="AK73" i="22"/>
  <c r="AG73" i="22" s="1"/>
  <c r="AK72" i="22"/>
  <c r="AG72" i="22" s="1"/>
  <c r="AK71" i="22"/>
  <c r="AG71" i="22" s="1"/>
  <c r="AK70" i="22"/>
  <c r="AG70" i="22" s="1"/>
  <c r="AK69" i="22"/>
  <c r="AG69" i="22" s="1"/>
  <c r="AK68" i="22"/>
  <c r="AG68" i="22" s="1"/>
  <c r="AK67" i="22"/>
  <c r="AG67" i="22" s="1"/>
  <c r="AK66" i="22"/>
  <c r="AG66" i="22" s="1"/>
  <c r="AK65" i="22"/>
  <c r="AG65" i="22" s="1"/>
  <c r="AK64" i="22"/>
  <c r="AG64" i="22" s="1"/>
  <c r="AK63" i="22"/>
  <c r="AG63" i="22" s="1"/>
  <c r="AK62" i="22"/>
  <c r="AG62" i="22" s="1"/>
  <c r="AK61" i="22"/>
  <c r="AG61" i="22" s="1"/>
  <c r="AK60" i="22"/>
  <c r="AG60" i="22" s="1"/>
  <c r="AK59" i="22"/>
  <c r="AG59" i="22" s="1"/>
  <c r="AK58" i="22"/>
  <c r="AG58" i="22" s="1"/>
  <c r="AK57" i="22"/>
  <c r="AG57" i="22" s="1"/>
  <c r="AK56" i="22"/>
  <c r="AG56" i="22" s="1"/>
  <c r="AK55" i="22"/>
  <c r="AG55" i="22" s="1"/>
  <c r="AK54" i="22"/>
  <c r="AG54" i="22" s="1"/>
  <c r="AK53" i="22"/>
  <c r="AG53" i="22" s="1"/>
  <c r="AK52" i="22"/>
  <c r="AG52" i="22" s="1"/>
  <c r="AK51" i="22"/>
  <c r="AG51" i="22" s="1"/>
  <c r="AK50" i="22"/>
  <c r="AG50" i="22" s="1"/>
  <c r="AK49" i="22"/>
  <c r="AG49" i="22" s="1"/>
  <c r="AK48" i="22"/>
  <c r="AG48" i="22" s="1"/>
  <c r="AK47" i="22"/>
  <c r="AG47" i="22" s="1"/>
  <c r="AK46" i="22"/>
  <c r="AG46" i="22" s="1"/>
  <c r="AK45" i="22"/>
  <c r="AG45" i="22" s="1"/>
  <c r="AK44" i="22"/>
  <c r="AG44" i="22" s="1"/>
  <c r="AK43" i="22"/>
  <c r="AG43" i="22" s="1"/>
  <c r="AK42" i="22"/>
  <c r="AG42" i="22" s="1"/>
  <c r="AK41" i="22"/>
  <c r="AG41" i="22" s="1"/>
  <c r="AK40" i="22"/>
  <c r="AG40" i="22" s="1"/>
  <c r="AK39" i="22"/>
  <c r="AG39" i="22" s="1"/>
  <c r="AK38" i="22"/>
  <c r="AG38" i="22" s="1"/>
  <c r="AK37" i="22"/>
  <c r="AG37" i="22" s="1"/>
  <c r="AK36" i="22"/>
  <c r="AG36" i="22" s="1"/>
  <c r="AK35" i="22"/>
  <c r="AG35" i="22" s="1"/>
  <c r="AK34" i="22"/>
  <c r="AG34" i="22" s="1"/>
  <c r="AK33" i="22"/>
  <c r="AG33" i="22" s="1"/>
  <c r="AK32" i="22"/>
  <c r="AG32" i="22" s="1"/>
  <c r="AK31" i="22"/>
  <c r="AG31" i="22" s="1"/>
  <c r="AK30" i="22"/>
  <c r="AG30" i="22" s="1"/>
  <c r="AK29" i="22"/>
  <c r="AG29" i="22" s="1"/>
  <c r="AK28" i="22"/>
  <c r="AG28" i="22" s="1"/>
  <c r="AK27" i="22"/>
  <c r="AG27" i="22" s="1"/>
  <c r="AK26" i="22"/>
  <c r="AG26" i="22" s="1"/>
  <c r="AK25" i="22"/>
  <c r="AG25" i="22" s="1"/>
  <c r="AK24" i="22"/>
  <c r="AG24" i="22" s="1"/>
  <c r="AK23" i="22"/>
  <c r="AG23" i="22" s="1"/>
  <c r="AK22" i="22"/>
  <c r="AG22" i="22" s="1"/>
  <c r="AK21" i="22"/>
  <c r="AG21" i="22" s="1"/>
  <c r="AK20" i="22"/>
  <c r="AG20" i="22" s="1"/>
  <c r="AK19" i="22"/>
  <c r="AG19" i="22" s="1"/>
  <c r="AK11" i="22"/>
  <c r="AG11" i="22" s="1"/>
  <c r="AK12" i="22"/>
  <c r="AG12" i="22" s="1"/>
  <c r="AK13" i="22"/>
  <c r="AG13" i="22" s="1"/>
  <c r="AK14" i="22"/>
  <c r="AG14" i="22" s="1"/>
  <c r="AK15" i="22"/>
  <c r="AG15" i="22" s="1"/>
  <c r="AK17" i="22"/>
  <c r="AG17" i="22" s="1"/>
  <c r="AK18" i="22"/>
  <c r="AG18" i="22" s="1"/>
  <c r="AK10" i="22"/>
  <c r="AG10" i="22" s="1"/>
  <c r="AK9" i="22"/>
  <c r="AG9" i="22" s="1"/>
  <c r="AK8" i="22"/>
  <c r="AK7" i="22"/>
  <c r="AK6" i="22"/>
  <c r="AK5" i="22"/>
  <c r="AK4" i="22"/>
  <c r="AK3" i="22"/>
  <c r="AK2" i="22"/>
  <c r="AK1" i="22"/>
  <c r="AG1" i="22" s="1"/>
  <c r="AO16" i="22" l="1"/>
  <c r="A17" i="22"/>
  <c r="AO3" i="22"/>
  <c r="AO11" i="22"/>
  <c r="AO8" i="22"/>
  <c r="AO4" i="22"/>
  <c r="AO6" i="22"/>
  <c r="AO12" i="22"/>
  <c r="AO14" i="22"/>
  <c r="AO7" i="22"/>
  <c r="AO15" i="22"/>
  <c r="AO10" i="22"/>
  <c r="AO18" i="22"/>
  <c r="AO17" i="22"/>
  <c r="AO13" i="22"/>
  <c r="AO9" i="22"/>
  <c r="AO5" i="22"/>
  <c r="AO1" i="22"/>
  <c r="AO2" i="22"/>
  <c r="AG2" i="22" l="1"/>
  <c r="AG3" i="22"/>
  <c r="AG4" i="22"/>
  <c r="AG5" i="22"/>
  <c r="N30" i="22" l="1"/>
  <c r="L30" i="22"/>
  <c r="J30" i="22"/>
  <c r="H30" i="22"/>
  <c r="F30" i="22"/>
  <c r="D30" i="22"/>
  <c r="B30" i="22"/>
  <c r="N29" i="22"/>
  <c r="L29" i="22"/>
  <c r="J29" i="22"/>
  <c r="H29" i="22"/>
  <c r="F29" i="22"/>
  <c r="D29" i="22"/>
  <c r="B29" i="22"/>
  <c r="N28" i="22"/>
  <c r="L28" i="22"/>
  <c r="J28" i="22"/>
  <c r="H28" i="22"/>
  <c r="F28" i="22"/>
  <c r="D28" i="22"/>
  <c r="B28" i="22"/>
  <c r="N27" i="22"/>
  <c r="L27" i="22"/>
  <c r="J27" i="22"/>
  <c r="H27" i="22"/>
  <c r="F27" i="22"/>
  <c r="D27" i="22"/>
  <c r="B27" i="22"/>
  <c r="N26" i="22"/>
  <c r="L26" i="22"/>
  <c r="J26" i="22"/>
  <c r="H26" i="22"/>
  <c r="F26" i="22"/>
  <c r="D26" i="22"/>
  <c r="B26" i="22"/>
  <c r="N25" i="22"/>
  <c r="L25" i="22"/>
  <c r="J25" i="22"/>
  <c r="H25" i="22"/>
  <c r="F25" i="22"/>
  <c r="D25" i="22"/>
  <c r="B25" i="22"/>
  <c r="N24" i="22"/>
  <c r="L24" i="22"/>
  <c r="J24" i="22"/>
  <c r="H24" i="22"/>
  <c r="F24" i="22"/>
  <c r="D24" i="22"/>
  <c r="B24" i="22"/>
  <c r="N23" i="22"/>
  <c r="L23" i="22"/>
  <c r="J23" i="22"/>
  <c r="H23" i="22"/>
  <c r="F23" i="22"/>
  <c r="D23" i="22"/>
  <c r="B23" i="22"/>
  <c r="N22" i="22"/>
  <c r="L22" i="22"/>
  <c r="J22" i="22"/>
  <c r="H22" i="22"/>
  <c r="F22" i="22"/>
  <c r="D22" i="22"/>
  <c r="B22" i="22"/>
  <c r="N21" i="22"/>
  <c r="L21" i="22"/>
  <c r="J21" i="22"/>
  <c r="H21" i="22"/>
  <c r="F21" i="22"/>
  <c r="D21" i="22"/>
  <c r="B21" i="22"/>
  <c r="O20" i="22"/>
  <c r="N20" i="22"/>
  <c r="M20" i="22"/>
  <c r="L20" i="22"/>
  <c r="K20" i="22"/>
  <c r="J20" i="22"/>
  <c r="H20" i="22"/>
  <c r="G20" i="22"/>
  <c r="F20" i="22"/>
  <c r="E20" i="22"/>
  <c r="D20" i="22"/>
  <c r="C20" i="22"/>
  <c r="B20" i="22"/>
  <c r="N16" i="22"/>
  <c r="A16" i="22"/>
  <c r="AG7" i="22" l="1"/>
  <c r="AG6" i="22"/>
  <c r="AG8" i="22"/>
  <c r="AH16" i="22" l="1"/>
  <c r="AH1" i="22"/>
  <c r="AH19" i="22"/>
  <c r="AH26" i="22"/>
  <c r="AH47" i="22"/>
  <c r="AH18" i="22"/>
  <c r="AH81" i="22"/>
  <c r="AH44" i="22"/>
  <c r="AH39" i="22"/>
  <c r="AH9" i="22"/>
  <c r="AH67" i="22"/>
  <c r="AH74" i="22"/>
  <c r="AH37" i="22"/>
  <c r="AH30" i="22"/>
  <c r="AH56" i="22"/>
  <c r="AH55" i="22"/>
  <c r="AH6" i="22"/>
  <c r="AH51" i="22"/>
  <c r="AH53" i="22"/>
  <c r="AH64" i="22"/>
  <c r="AH45" i="22"/>
  <c r="AH72" i="22"/>
  <c r="AH57" i="22"/>
  <c r="AH5" i="22"/>
  <c r="AH63" i="22"/>
  <c r="AH11" i="22"/>
  <c r="AH43" i="22"/>
  <c r="AH40" i="22"/>
  <c r="AH22" i="22"/>
  <c r="AH14" i="22"/>
  <c r="AH4" i="22"/>
  <c r="AH60" i="22"/>
  <c r="AH41" i="22"/>
  <c r="AH10" i="22"/>
  <c r="C15" i="22" s="1"/>
  <c r="AH69" i="22"/>
  <c r="AH78" i="22"/>
  <c r="AH46" i="22"/>
  <c r="AH48" i="22"/>
  <c r="AH25" i="22"/>
  <c r="AH23" i="22"/>
  <c r="K15" i="22" s="1"/>
  <c r="AH24" i="22"/>
  <c r="AH61" i="22"/>
  <c r="AH31" i="22"/>
  <c r="AH68" i="22"/>
  <c r="AH71" i="22"/>
  <c r="AH34" i="22"/>
  <c r="AH33" i="22"/>
  <c r="AH32" i="22"/>
  <c r="AH58" i="22"/>
  <c r="AH80" i="22"/>
  <c r="AH12" i="22"/>
  <c r="AH52" i="22"/>
  <c r="AH73" i="22"/>
  <c r="AH70" i="22"/>
  <c r="AH21" i="22"/>
  <c r="AH65" i="22"/>
  <c r="AH75" i="22"/>
  <c r="AH7" i="22"/>
  <c r="AH29" i="22"/>
  <c r="AH38" i="22"/>
  <c r="AH2" i="22"/>
  <c r="C7" i="22" s="1"/>
  <c r="AH79" i="22"/>
  <c r="AH35" i="22"/>
  <c r="AH28" i="22"/>
  <c r="AH66" i="22"/>
  <c r="AH62" i="22"/>
  <c r="AH59" i="22"/>
  <c r="AH49" i="22"/>
  <c r="AH3" i="22"/>
  <c r="C8" i="22" s="1"/>
  <c r="AH17" i="22"/>
  <c r="AH20" i="22"/>
  <c r="AH54" i="22"/>
  <c r="AH15" i="22"/>
  <c r="AH77" i="22"/>
  <c r="AH13" i="22"/>
  <c r="AH27" i="22"/>
  <c r="AH42" i="22"/>
  <c r="AH76" i="22"/>
  <c r="AH50" i="22"/>
  <c r="AH36" i="22"/>
  <c r="AH8" i="22"/>
  <c r="C6" i="22" l="1"/>
  <c r="E6" i="22"/>
  <c r="M15" i="22"/>
  <c r="M30" i="22" s="1"/>
  <c r="M14" i="22"/>
  <c r="M29" i="22" s="1"/>
  <c r="K14" i="22"/>
  <c r="K29" i="22" s="1"/>
  <c r="K8" i="22"/>
  <c r="K23" i="22" s="1"/>
  <c r="M8" i="22"/>
  <c r="M23" i="22" s="1"/>
  <c r="K7" i="22"/>
  <c r="K22" i="22" s="1"/>
  <c r="M7" i="22"/>
  <c r="M22" i="22" s="1"/>
  <c r="K12" i="22"/>
  <c r="K27" i="22" s="1"/>
  <c r="M12" i="22"/>
  <c r="M27" i="22" s="1"/>
  <c r="K9" i="22"/>
  <c r="K24" i="22" s="1"/>
  <c r="M9" i="22"/>
  <c r="M24" i="22" s="1"/>
  <c r="K13" i="22"/>
  <c r="K28" i="22" s="1"/>
  <c r="M13" i="22"/>
  <c r="M28" i="22" s="1"/>
  <c r="K10" i="22"/>
  <c r="M10" i="22"/>
  <c r="M25" i="22" s="1"/>
  <c r="K11" i="22"/>
  <c r="K26" i="22" s="1"/>
  <c r="M11" i="22"/>
  <c r="M26" i="22" s="1"/>
  <c r="K6" i="22"/>
  <c r="M6" i="22"/>
  <c r="M21" i="22" s="1"/>
  <c r="C14" i="22"/>
  <c r="C29" i="22" s="1"/>
  <c r="E14" i="22"/>
  <c r="E29" i="22" s="1"/>
  <c r="C12" i="22"/>
  <c r="C27" i="22" s="1"/>
  <c r="E12" i="22"/>
  <c r="E27" i="22" s="1"/>
  <c r="C9" i="22"/>
  <c r="C24" i="22" s="1"/>
  <c r="E9" i="22"/>
  <c r="E24" i="22" s="1"/>
  <c r="C10" i="22"/>
  <c r="E10" i="22"/>
  <c r="E25" i="22" s="1"/>
  <c r="C11" i="22"/>
  <c r="C26" i="22" s="1"/>
  <c r="E11" i="22"/>
  <c r="E26" i="22" s="1"/>
  <c r="C13" i="22"/>
  <c r="C28" i="22" s="1"/>
  <c r="E13" i="22"/>
  <c r="E28" i="22" s="1"/>
  <c r="C23" i="22"/>
  <c r="E8" i="22"/>
  <c r="E23" i="22" s="1"/>
  <c r="E7" i="22"/>
  <c r="E22" i="22" s="1"/>
  <c r="C30" i="22"/>
  <c r="E15" i="22"/>
  <c r="E30" i="22" s="1"/>
  <c r="E21" i="22"/>
  <c r="X9" i="22" l="1"/>
  <c r="V9" i="22"/>
  <c r="W16" i="22"/>
  <c r="V16" i="22"/>
  <c r="Y16" i="22"/>
  <c r="U16" i="22"/>
  <c r="AB16" i="22"/>
  <c r="AA16" i="22"/>
  <c r="AC16" i="22"/>
  <c r="Z16" i="22"/>
  <c r="X16" i="22"/>
  <c r="K25" i="22"/>
  <c r="O10" i="22"/>
  <c r="O25" i="22" s="1"/>
  <c r="O14" i="22"/>
  <c r="O29" i="22" s="1"/>
  <c r="O9" i="22"/>
  <c r="O24" i="22" s="1"/>
  <c r="O11" i="22"/>
  <c r="O26" i="22" s="1"/>
  <c r="O13" i="22"/>
  <c r="O28" i="22" s="1"/>
  <c r="O7" i="22"/>
  <c r="O22" i="22" s="1"/>
  <c r="O15" i="22"/>
  <c r="O30" i="22" s="1"/>
  <c r="O12" i="22"/>
  <c r="O27" i="22" s="1"/>
  <c r="O8" i="22"/>
  <c r="O23" i="22" s="1"/>
  <c r="K30" i="22"/>
  <c r="G7" i="22"/>
  <c r="G22" i="22" s="1"/>
  <c r="C22" i="22"/>
  <c r="G10" i="22"/>
  <c r="G25" i="22" s="1"/>
  <c r="C25" i="22"/>
  <c r="G13" i="22"/>
  <c r="G28" i="22" s="1"/>
  <c r="G12" i="22"/>
  <c r="G27" i="22" s="1"/>
  <c r="K21" i="22"/>
  <c r="O6" i="22"/>
  <c r="O21" i="22" s="1"/>
  <c r="Z9" i="22"/>
  <c r="G15" i="22"/>
  <c r="G30" i="22" s="1"/>
  <c r="G8" i="22"/>
  <c r="G23" i="22" s="1"/>
  <c r="G11" i="22"/>
  <c r="G26" i="22" s="1"/>
  <c r="G9" i="22"/>
  <c r="G24" i="22" s="1"/>
  <c r="G14" i="22"/>
  <c r="G29" i="22" s="1"/>
  <c r="V10" i="22"/>
  <c r="AC13" i="22"/>
  <c r="V11" i="22"/>
  <c r="Z15" i="22"/>
  <c r="V15" i="22"/>
  <c r="X12" i="22"/>
  <c r="AC14" i="22"/>
  <c r="X15" i="22"/>
  <c r="Y9" i="22"/>
  <c r="AB11" i="22"/>
  <c r="U9" i="22"/>
  <c r="Z14" i="22"/>
  <c r="AB9" i="22"/>
  <c r="AB10" i="22"/>
  <c r="AA10" i="22"/>
  <c r="AA12" i="22"/>
  <c r="X10" i="22"/>
  <c r="AC15" i="22"/>
  <c r="W9" i="22"/>
  <c r="U17" i="22"/>
  <c r="AA11" i="22"/>
  <c r="U12" i="22"/>
  <c r="V13" i="22"/>
  <c r="U10" i="22"/>
  <c r="X14" i="22"/>
  <c r="AB13" i="22"/>
  <c r="W13" i="22"/>
  <c r="AA9" i="22"/>
  <c r="Y11" i="22"/>
  <c r="AC17" i="22"/>
  <c r="U13" i="22"/>
  <c r="C21" i="22"/>
  <c r="AC12" i="22"/>
  <c r="V17" i="22"/>
  <c r="Y14" i="22"/>
  <c r="AC10" i="22"/>
  <c r="W15" i="22"/>
  <c r="V14" i="22"/>
  <c r="U11" i="22"/>
  <c r="AB14" i="22"/>
  <c r="W11" i="22"/>
  <c r="AB17" i="22"/>
  <c r="X13" i="22"/>
  <c r="W10" i="22"/>
  <c r="Z13" i="22"/>
  <c r="X11" i="22"/>
  <c r="V12" i="22"/>
  <c r="W14" i="22"/>
  <c r="AA17" i="22"/>
  <c r="U15" i="22"/>
  <c r="AB12" i="22"/>
  <c r="Z10" i="22"/>
  <c r="AA15" i="22"/>
  <c r="Z12" i="22"/>
  <c r="AC9" i="22"/>
  <c r="AA14" i="22"/>
  <c r="Z11" i="22"/>
  <c r="Z17" i="22"/>
  <c r="AB15" i="22"/>
  <c r="U14" i="22"/>
  <c r="W12" i="22"/>
  <c r="Y10" i="22"/>
  <c r="Y17" i="22"/>
  <c r="Y13" i="22"/>
  <c r="X17" i="22"/>
  <c r="Y12" i="22"/>
  <c r="W17" i="22"/>
  <c r="Y15" i="22"/>
  <c r="AA13" i="22"/>
  <c r="AC11" i="22"/>
  <c r="G6" i="22"/>
  <c r="G21" i="22" s="1"/>
  <c r="AC18" i="22" l="1"/>
</calcChain>
</file>

<file path=xl/sharedStrings.xml><?xml version="1.0" encoding="utf-8"?>
<sst xmlns="http://schemas.openxmlformats.org/spreadsheetml/2006/main" count="75" uniqueCount="34">
  <si>
    <t>名前</t>
    <rPh sb="0" eb="2">
      <t>ナマエ</t>
    </rPh>
    <phoneticPr fontId="2"/>
  </si>
  <si>
    <t>(1)</t>
    <phoneticPr fontId="2"/>
  </si>
  <si>
    <t>×</t>
    <phoneticPr fontId="2"/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</si>
  <si>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</si>
  <si>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</si>
  <si>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</si>
  <si>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</si>
  <si>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</si>
  <si>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</si>
  <si>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</si>
  <si>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</si>
  <si>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</si>
  <si>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(15)</t>
  </si>
  <si>
    <t>(16)</t>
  </si>
  <si>
    <t>(17)</t>
  </si>
  <si>
    <t>(18)</t>
  </si>
  <si>
    <t>(19)</t>
  </si>
  <si>
    <t>(20)</t>
  </si>
  <si>
    <t>＝</t>
    <phoneticPr fontId="2"/>
  </si>
  <si>
    <t>(14)</t>
    <phoneticPr fontId="2"/>
  </si>
  <si>
    <t>(11)</t>
    <phoneticPr fontId="2"/>
  </si>
  <si>
    <t>(12)</t>
    <phoneticPr fontId="2"/>
  </si>
  <si>
    <t>(13)</t>
    <phoneticPr fontId="2"/>
  </si>
  <si>
    <t>日</t>
    <rPh sb="0" eb="1">
      <t>ニチ</t>
    </rPh>
    <phoneticPr fontId="2"/>
  </si>
  <si>
    <t>月</t>
    <rPh sb="0" eb="1">
      <t>ツキ</t>
    </rPh>
    <phoneticPr fontId="2"/>
  </si>
  <si>
    <r>
      <rPr>
        <b/>
        <sz val="20"/>
        <color rgb="FFFF0000"/>
        <rFont val="UD デジタル 教科書体 N-R"/>
        <family val="1"/>
        <charset val="128"/>
      </rPr>
      <t>◎使い方</t>
    </r>
    <r>
      <rPr>
        <sz val="20"/>
        <rFont val="UD デジタル 教科書体 N-R"/>
        <family val="1"/>
        <charset val="128"/>
      </rPr>
      <t xml:space="preserve">
</t>
    </r>
    <r>
      <rPr>
        <sz val="18"/>
        <rFont val="UD デジタル 教科書体 N-R"/>
        <family val="1"/>
        <charset val="128"/>
      </rPr>
      <t>　● 問題に使う段（かけられる数、１～９）を、水色のセルに入力します。
　　・ 数字は、①</t>
    </r>
    <r>
      <rPr>
        <u/>
        <sz val="18"/>
        <color rgb="FFFF0000"/>
        <rFont val="UD デジタル 教科書体 N-R"/>
        <family val="1"/>
        <charset val="128"/>
      </rPr>
      <t>１つのセルに１つずつ</t>
    </r>
    <r>
      <rPr>
        <sz val="18"/>
        <rFont val="UD デジタル 教科書体 N-R"/>
        <family val="1"/>
        <charset val="128"/>
      </rPr>
      <t>　②</t>
    </r>
    <r>
      <rPr>
        <u/>
        <sz val="18"/>
        <color rgb="FFFF0000"/>
        <rFont val="UD デジタル 教科書体 N-R"/>
        <family val="1"/>
        <charset val="128"/>
      </rPr>
      <t>必ず２つ以上</t>
    </r>
    <r>
      <rPr>
        <sz val="18"/>
        <rFont val="UD デジタル 教科書体 N-R"/>
        <family val="1"/>
        <charset val="128"/>
      </rPr>
      <t>　
　　　 ③</t>
    </r>
    <r>
      <rPr>
        <u/>
        <sz val="18"/>
        <color rgb="FFFF0000"/>
        <rFont val="UD デジタル 教科書体 N-R"/>
        <family val="1"/>
        <charset val="128"/>
      </rPr>
      <t>上に詰めて</t>
    </r>
    <r>
      <rPr>
        <sz val="18"/>
        <rFont val="UD デジタル 教科書体 N-R"/>
        <family val="1"/>
        <charset val="128"/>
      </rPr>
      <t xml:space="preserve"> 入力します。
　　・ 数字を入力すると、セルの色が黄色に変わります。
　　・ 数字を消すときは、</t>
    </r>
    <r>
      <rPr>
        <u/>
        <sz val="18"/>
        <rFont val="UD デジタル 教科書体 N-R"/>
        <family val="1"/>
        <charset val="128"/>
      </rPr>
      <t>Delete</t>
    </r>
    <r>
      <rPr>
        <sz val="18"/>
        <rFont val="UD デジタル 教科書体 N-R"/>
        <family val="1"/>
        <charset val="128"/>
      </rPr>
      <t xml:space="preserve"> か </t>
    </r>
    <r>
      <rPr>
        <u/>
        <sz val="18"/>
        <rFont val="UD デジタル 教科書体 N-R"/>
        <family val="1"/>
        <charset val="128"/>
      </rPr>
      <t>Back Space</t>
    </r>
    <r>
      <rPr>
        <sz val="18"/>
        <rFont val="UD デジタル 教科書体 N-R"/>
        <family val="1"/>
        <charset val="128"/>
      </rPr>
      <t xml:space="preserve"> キーで消します。
　※ シートを保護してあります。
　※ </t>
    </r>
    <r>
      <rPr>
        <u/>
        <sz val="18"/>
        <rFont val="UD デジタル 教科書体 N-R"/>
        <family val="1"/>
        <charset val="128"/>
      </rPr>
      <t>番号</t>
    </r>
    <r>
      <rPr>
        <sz val="18"/>
        <rFont val="UD デジタル 教科書体 N-R"/>
        <family val="1"/>
        <charset val="128"/>
      </rPr>
      <t>と、</t>
    </r>
    <r>
      <rPr>
        <u/>
        <sz val="18"/>
        <rFont val="UD デジタル 教科書体 N-R"/>
        <family val="1"/>
        <charset val="128"/>
      </rPr>
      <t>段の指定</t>
    </r>
    <r>
      <rPr>
        <sz val="18"/>
        <rFont val="UD デジタル 教科書体 N-R"/>
        <family val="1"/>
        <charset val="128"/>
      </rPr>
      <t>以外は入力できません。</t>
    </r>
    <r>
      <rPr>
        <sz val="20"/>
        <rFont val="UD デジタル 教科書体 N-R"/>
        <family val="1"/>
        <charset val="128"/>
      </rPr>
      <t xml:space="preserve">
</t>
    </r>
    <rPh sb="120" eb="122">
      <t>スウジ</t>
    </rPh>
    <rPh sb="123" eb="124">
      <t>ケ</t>
    </rPh>
    <rPh sb="152" eb="153">
      <t>ケ</t>
    </rPh>
    <phoneticPr fontId="2"/>
  </si>
  <si>
    <t>か</t>
    <phoneticPr fontId="2"/>
  </si>
  <si>
    <t>け</t>
    <phoneticPr fontId="2"/>
  </si>
  <si>
    <t>る</t>
    <phoneticPr fontId="2"/>
  </si>
  <si>
    <t>数</t>
    <rPh sb="0" eb="1">
      <t>カズ</t>
    </rPh>
    <phoneticPr fontId="2"/>
  </si>
  <si>
    <t>け</t>
    <phoneticPr fontId="2"/>
  </si>
  <si>
    <t>ら</t>
    <phoneticPr fontId="2"/>
  </si>
  <si>
    <t>れ</t>
    <phoneticPr fontId="2"/>
  </si>
  <si>
    <r>
      <t xml:space="preserve">かけざん九九 ミックス </t>
    </r>
    <r>
      <rPr>
        <sz val="20"/>
        <rFont val="UD デジタル 教科書体 N-R"/>
        <family val="1"/>
        <charset val="128"/>
      </rPr>
      <t>(段指定)</t>
    </r>
    <rPh sb="4" eb="6">
      <t>クク</t>
    </rPh>
    <rPh sb="13" eb="14">
      <t>ダン</t>
    </rPh>
    <rPh sb="14" eb="16">
      <t>シテイ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</si>
</sst>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;0;"/>
    <numFmt numFmtId="177" formatCode="\(#\)"/>
  </numFmts>
  <fonts count="22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0"/>
      <name val="HGP教科書体"/>
      <family val="1"/>
      <charset val="128"/>
    </font>
    <font>
      <sz val="11"/>
      <name val="HGP教科書体"/>
      <family val="1"/>
      <charset val="128"/>
    </font>
    <font>
      <sz val="24"/>
      <name val="HGP教科書体"/>
      <family val="1"/>
      <charset val="128"/>
    </font>
    <font>
      <sz val="24"/>
      <color indexed="10"/>
      <name val="HGP教科書体"/>
      <family val="1"/>
      <charset val="128"/>
    </font>
    <font>
      <sz val="28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color rgb="FFFF0000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24"/>
      <color indexed="1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u/>
      <sz val="18"/>
      <name val="UD デジタル 教科書体 N-R"/>
      <family val="1"/>
      <charset val="128"/>
    </font>
    <font>
      <u/>
      <sz val="18"/>
      <color rgb="FFFF0000"/>
      <name val="UD デジタル 教科書体 N-R"/>
      <family val="1"/>
      <charset val="128"/>
    </font>
    <font>
      <sz val="26"/>
      <color theme="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ECFF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FF"/>
      </left>
      <right/>
      <top style="medium">
        <color rgb="FF0000FF"/>
      </top>
      <bottom/>
      <diagonal/>
    </border>
    <border>
      <left/>
      <right/>
      <top style="medium">
        <color rgb="FF0000FF"/>
      </top>
      <bottom/>
      <diagonal/>
    </border>
    <border>
      <left/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/>
      <top/>
      <bottom/>
      <diagonal/>
    </border>
    <border>
      <left/>
      <right style="medium">
        <color rgb="FF0000FF"/>
      </right>
      <top/>
      <bottom/>
      <diagonal/>
    </border>
    <border>
      <left style="medium">
        <color rgb="FF0000FF"/>
      </left>
      <right/>
      <top/>
      <bottom style="medium">
        <color rgb="FF0000FF"/>
      </bottom>
      <diagonal/>
    </border>
    <border>
      <left/>
      <right/>
      <top/>
      <bottom style="medium">
        <color rgb="FF0000FF"/>
      </bottom>
      <diagonal/>
    </border>
    <border>
      <left/>
      <right style="medium">
        <color rgb="FF0000FF"/>
      </right>
      <top/>
      <bottom style="medium">
        <color rgb="FF0000FF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92">
    <xf numFmtId="0" fontId="0" fillId="0" borderId="0" xfId="0">
      <alignment vertical="center"/>
    </xf>
    <xf numFmtId="0" fontId="8" fillId="2" borderId="2" xfId="0" applyFont="1" applyFill="1" applyBorder="1" applyAlignment="1" applyProtection="1">
      <alignment horizontal="center" vertical="center"/>
      <protection locked="0"/>
    </xf>
    <xf numFmtId="177" fontId="8" fillId="0" borderId="0" xfId="0" applyNumberFormat="1" applyFont="1" applyAlignment="1" applyProtection="1">
      <alignment horizontal="right" vertical="center"/>
    </xf>
    <xf numFmtId="0" fontId="4" fillId="0" borderId="0" xfId="0" applyFont="1" applyProtection="1">
      <alignment vertical="center"/>
    </xf>
    <xf numFmtId="0" fontId="0" fillId="0" borderId="0" xfId="0" applyBorder="1" applyAlignment="1" applyProtection="1"/>
    <xf numFmtId="0" fontId="5" fillId="0" borderId="0" xfId="0" applyFont="1" applyBorder="1" applyAlignment="1" applyProtection="1">
      <alignment horizontal="center" vertical="center"/>
    </xf>
    <xf numFmtId="0" fontId="4" fillId="0" borderId="4" xfId="0" applyFont="1" applyBorder="1" applyProtection="1">
      <alignment vertical="center"/>
    </xf>
    <xf numFmtId="0" fontId="3" fillId="0" borderId="3" xfId="0" applyFont="1" applyBorder="1" applyProtection="1">
      <alignment vertical="center"/>
    </xf>
    <xf numFmtId="0" fontId="3" fillId="0" borderId="4" xfId="0" applyFont="1" applyBorder="1" applyProtection="1">
      <alignment vertical="center"/>
    </xf>
    <xf numFmtId="0" fontId="3" fillId="0" borderId="5" xfId="0" applyFont="1" applyBorder="1" applyProtection="1">
      <alignment vertical="center"/>
    </xf>
    <xf numFmtId="0" fontId="0" fillId="0" borderId="3" xfId="0" applyBorder="1" applyAlignment="1" applyProtection="1"/>
    <xf numFmtId="0" fontId="5" fillId="0" borderId="4" xfId="0" applyFont="1" applyBorder="1" applyAlignment="1" applyProtection="1">
      <alignment horizontal="center" vertical="center"/>
    </xf>
    <xf numFmtId="0" fontId="11" fillId="0" borderId="0" xfId="0" applyFont="1" applyAlignment="1" applyProtection="1">
      <alignment vertical="center" shrinkToFit="1"/>
    </xf>
    <xf numFmtId="0" fontId="9" fillId="0" borderId="0" xfId="0" applyFont="1" applyProtection="1">
      <alignment vertical="center"/>
    </xf>
    <xf numFmtId="0" fontId="4" fillId="0" borderId="0" xfId="0" applyFont="1" applyBorder="1" applyProtection="1">
      <alignment vertical="center"/>
    </xf>
    <xf numFmtId="0" fontId="3" fillId="0" borderId="6" xfId="0" applyFont="1" applyBorder="1" applyProtection="1">
      <alignment vertical="center"/>
    </xf>
    <xf numFmtId="0" fontId="3" fillId="0" borderId="0" xfId="0" applyFont="1" applyBorder="1" applyProtection="1">
      <alignment vertical="center"/>
    </xf>
    <xf numFmtId="0" fontId="3" fillId="0" borderId="7" xfId="0" applyFont="1" applyBorder="1" applyProtection="1">
      <alignment vertical="center"/>
    </xf>
    <xf numFmtId="0" fontId="0" fillId="0" borderId="6" xfId="0" applyBorder="1" applyAlignment="1" applyProtection="1"/>
    <xf numFmtId="0" fontId="13" fillId="0" borderId="0" xfId="0" applyFont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8" fillId="0" borderId="0" xfId="0" applyFont="1" applyProtection="1">
      <alignment vertical="center"/>
    </xf>
    <xf numFmtId="0" fontId="14" fillId="0" borderId="0" xfId="0" applyFont="1" applyProtection="1">
      <alignment vertical="center"/>
    </xf>
    <xf numFmtId="49" fontId="9" fillId="0" borderId="0" xfId="0" applyNumberFormat="1" applyFont="1" applyProtection="1">
      <alignment vertical="center"/>
    </xf>
    <xf numFmtId="0" fontId="11" fillId="0" borderId="0" xfId="0" applyFont="1" applyProtection="1">
      <alignment vertical="center"/>
    </xf>
    <xf numFmtId="0" fontId="9" fillId="0" borderId="1" xfId="0" applyFont="1" applyBorder="1" applyProtection="1">
      <alignment vertical="center"/>
    </xf>
    <xf numFmtId="0" fontId="8" fillId="0" borderId="1" xfId="0" applyFont="1" applyBorder="1" applyAlignment="1" applyProtection="1">
      <alignment horizontal="left" vertical="center"/>
    </xf>
    <xf numFmtId="0" fontId="4" fillId="0" borderId="1" xfId="0" applyFont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right" vertical="center"/>
    </xf>
    <xf numFmtId="0" fontId="4" fillId="0" borderId="0" xfId="0" applyFont="1" applyAlignment="1" applyProtection="1">
      <alignment horizontal="center" vertical="center"/>
    </xf>
    <xf numFmtId="0" fontId="8" fillId="0" borderId="1" xfId="0" applyFont="1" applyBorder="1" applyProtection="1">
      <alignment vertical="center"/>
    </xf>
    <xf numFmtId="0" fontId="8" fillId="0" borderId="0" xfId="0" applyFont="1" applyBorder="1" applyProtection="1">
      <alignment vertical="center"/>
    </xf>
    <xf numFmtId="49" fontId="9" fillId="0" borderId="0" xfId="0" applyNumberFormat="1" applyFont="1" applyAlignment="1" applyProtection="1">
      <alignment horizontal="center" vertical="center"/>
    </xf>
    <xf numFmtId="0" fontId="15" fillId="0" borderId="0" xfId="0" applyFont="1" applyAlignment="1" applyProtection="1">
      <alignment horizontal="center" vertical="center"/>
    </xf>
    <xf numFmtId="49" fontId="8" fillId="0" borderId="0" xfId="0" applyNumberFormat="1" applyFont="1" applyAlignment="1" applyProtection="1">
      <alignment horizontal="center" vertical="center"/>
    </xf>
    <xf numFmtId="49" fontId="15" fillId="0" borderId="0" xfId="0" applyNumberFormat="1" applyFont="1" applyAlignment="1" applyProtection="1">
      <alignment horizontal="center" vertical="center"/>
    </xf>
    <xf numFmtId="0" fontId="16" fillId="0" borderId="0" xfId="0" applyFont="1" applyAlignment="1" applyProtection="1">
      <alignment horizontal="center" vertical="center"/>
    </xf>
    <xf numFmtId="0" fontId="12" fillId="0" borderId="0" xfId="0" applyFont="1" applyAlignment="1" applyProtection="1">
      <alignment vertical="center" shrinkToFit="1"/>
    </xf>
    <xf numFmtId="0" fontId="10" fillId="0" borderId="0" xfId="0" applyFont="1" applyProtection="1">
      <alignment vertical="center"/>
    </xf>
    <xf numFmtId="0" fontId="8" fillId="0" borderId="0" xfId="0" applyFont="1" applyAlignment="1" applyProtection="1">
      <alignment horizontal="center" wrapText="1"/>
    </xf>
    <xf numFmtId="0" fontId="9" fillId="0" borderId="12" xfId="0" applyFont="1" applyBorder="1" applyAlignment="1" applyProtection="1">
      <alignment horizontal="left" vertical="center" wrapText="1"/>
    </xf>
    <xf numFmtId="0" fontId="8" fillId="0" borderId="14" xfId="0" applyFont="1" applyBorder="1" applyAlignment="1" applyProtection="1">
      <alignment horizontal="center" vertical="center"/>
    </xf>
    <xf numFmtId="0" fontId="8" fillId="0" borderId="15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right" vertical="center" wrapText="1"/>
    </xf>
    <xf numFmtId="0" fontId="8" fillId="0" borderId="13" xfId="0" applyFont="1" applyBorder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/>
    </xf>
    <xf numFmtId="0" fontId="4" fillId="0" borderId="7" xfId="0" applyFont="1" applyBorder="1" applyProtection="1">
      <alignment vertical="center"/>
    </xf>
    <xf numFmtId="0" fontId="3" fillId="0" borderId="8" xfId="0" applyFont="1" applyBorder="1" applyProtection="1">
      <alignment vertical="center"/>
    </xf>
    <xf numFmtId="0" fontId="3" fillId="0" borderId="9" xfId="0" applyFont="1" applyBorder="1" applyProtection="1">
      <alignment vertical="center"/>
    </xf>
    <xf numFmtId="0" fontId="3" fillId="0" borderId="10" xfId="0" applyFont="1" applyBorder="1" applyProtection="1">
      <alignment vertical="center"/>
    </xf>
    <xf numFmtId="0" fontId="21" fillId="0" borderId="18" xfId="0" applyFont="1" applyBorder="1" applyAlignment="1" applyProtection="1">
      <alignment horizontal="center" vertical="center"/>
    </xf>
    <xf numFmtId="0" fontId="21" fillId="0" borderId="2" xfId="0" applyFont="1" applyBorder="1" applyAlignment="1" applyProtection="1">
      <alignment horizontal="center" vertical="center"/>
    </xf>
    <xf numFmtId="0" fontId="21" fillId="0" borderId="19" xfId="0" applyFont="1" applyBorder="1" applyAlignment="1" applyProtection="1">
      <alignment horizontal="center" vertical="center"/>
    </xf>
    <xf numFmtId="0" fontId="10" fillId="0" borderId="11" xfId="0" applyFont="1" applyBorder="1" applyAlignment="1" applyProtection="1">
      <alignment horizontal="center" vertical="center"/>
    </xf>
    <xf numFmtId="0" fontId="21" fillId="0" borderId="20" xfId="0" applyFont="1" applyBorder="1" applyAlignment="1" applyProtection="1">
      <alignment horizontal="center" vertical="center"/>
    </xf>
    <xf numFmtId="0" fontId="21" fillId="0" borderId="21" xfId="0" applyFont="1" applyBorder="1" applyAlignment="1" applyProtection="1">
      <alignment horizontal="center" vertical="center"/>
    </xf>
    <xf numFmtId="176" fontId="8" fillId="0" borderId="0" xfId="0" applyNumberFormat="1" applyFont="1" applyAlignment="1" applyProtection="1">
      <alignment vertical="center" shrinkToFit="1"/>
    </xf>
    <xf numFmtId="0" fontId="0" fillId="0" borderId="8" xfId="0" applyBorder="1" applyAlignment="1" applyProtection="1"/>
    <xf numFmtId="0" fontId="5" fillId="0" borderId="9" xfId="0" applyFont="1" applyBorder="1" applyAlignment="1" applyProtection="1">
      <alignment horizontal="center" vertical="center"/>
    </xf>
    <xf numFmtId="0" fontId="4" fillId="0" borderId="9" xfId="0" applyFont="1" applyBorder="1" applyProtection="1">
      <alignment vertical="center"/>
    </xf>
    <xf numFmtId="176" fontId="8" fillId="0" borderId="0" xfId="0" applyNumberFormat="1" applyFont="1" applyProtection="1">
      <alignment vertical="center"/>
    </xf>
    <xf numFmtId="176" fontId="8" fillId="0" borderId="0" xfId="0" applyNumberFormat="1" applyFont="1" applyAlignment="1" applyProtection="1">
      <alignment horizontal="center" vertical="center"/>
    </xf>
    <xf numFmtId="0" fontId="17" fillId="0" borderId="0" xfId="0" applyFont="1" applyAlignment="1" applyProtection="1">
      <alignment horizontal="center" vertical="center"/>
    </xf>
    <xf numFmtId="176" fontId="9" fillId="0" borderId="0" xfId="0" applyNumberFormat="1" applyFont="1" applyProtection="1">
      <alignment vertical="center"/>
    </xf>
    <xf numFmtId="49" fontId="4" fillId="0" borderId="0" xfId="0" applyNumberFormat="1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49" fontId="5" fillId="0" borderId="0" xfId="0" applyNumberFormat="1" applyFont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176" fontId="4" fillId="0" borderId="0" xfId="0" applyNumberFormat="1" applyFont="1" applyProtection="1">
      <alignment vertical="center"/>
    </xf>
    <xf numFmtId="176" fontId="4" fillId="0" borderId="0" xfId="0" applyNumberFormat="1" applyFont="1" applyAlignment="1" applyProtection="1">
      <alignment horizontal="center" vertical="center"/>
    </xf>
    <xf numFmtId="176" fontId="5" fillId="0" borderId="0" xfId="0" applyNumberFormat="1" applyFont="1" applyAlignment="1" applyProtection="1">
      <alignment horizontal="center" vertical="center"/>
    </xf>
    <xf numFmtId="176" fontId="6" fillId="0" borderId="0" xfId="0" applyNumberFormat="1" applyFont="1" applyAlignment="1" applyProtection="1">
      <alignment horizontal="center" vertical="center"/>
    </xf>
    <xf numFmtId="0" fontId="21" fillId="0" borderId="30" xfId="0" applyFont="1" applyBorder="1" applyAlignment="1" applyProtection="1">
      <alignment horizontal="center" vertical="center"/>
    </xf>
    <xf numFmtId="0" fontId="21" fillId="0" borderId="31" xfId="0" applyFont="1" applyBorder="1" applyAlignment="1" applyProtection="1">
      <alignment horizontal="center" vertical="center"/>
    </xf>
    <xf numFmtId="176" fontId="8" fillId="0" borderId="0" xfId="0" applyNumberFormat="1" applyFont="1" applyAlignment="1" applyProtection="1">
      <alignment vertical="center" shrinkToFit="1"/>
    </xf>
    <xf numFmtId="0" fontId="8" fillId="0" borderId="0" xfId="0" applyFont="1" applyAlignment="1" applyProtection="1">
      <alignment horizontal="right" vertical="center"/>
    </xf>
    <xf numFmtId="0" fontId="9" fillId="0" borderId="0" xfId="0" applyFont="1" applyAlignment="1" applyProtection="1">
      <alignment horizontal="right" vertical="center"/>
    </xf>
    <xf numFmtId="177" fontId="8" fillId="0" borderId="22" xfId="0" applyNumberFormat="1" applyFont="1" applyBorder="1" applyAlignment="1" applyProtection="1">
      <alignment horizontal="left" vertical="top" wrapText="1"/>
    </xf>
    <xf numFmtId="177" fontId="8" fillId="0" borderId="23" xfId="0" applyNumberFormat="1" applyFont="1" applyBorder="1" applyAlignment="1" applyProtection="1">
      <alignment horizontal="left" vertical="top"/>
    </xf>
    <xf numFmtId="177" fontId="8" fillId="0" borderId="24" xfId="0" applyNumberFormat="1" applyFont="1" applyBorder="1" applyAlignment="1" applyProtection="1">
      <alignment horizontal="left" vertical="top"/>
    </xf>
    <xf numFmtId="177" fontId="8" fillId="0" borderId="25" xfId="0" applyNumberFormat="1" applyFont="1" applyBorder="1" applyAlignment="1" applyProtection="1">
      <alignment horizontal="left" vertical="top"/>
    </xf>
    <xf numFmtId="177" fontId="8" fillId="0" borderId="0" xfId="0" applyNumberFormat="1" applyFont="1" applyBorder="1" applyAlignment="1" applyProtection="1">
      <alignment horizontal="left" vertical="top"/>
    </xf>
    <xf numFmtId="177" fontId="8" fillId="0" borderId="26" xfId="0" applyNumberFormat="1" applyFont="1" applyBorder="1" applyAlignment="1" applyProtection="1">
      <alignment horizontal="left" vertical="top"/>
    </xf>
    <xf numFmtId="177" fontId="8" fillId="0" borderId="27" xfId="0" applyNumberFormat="1" applyFont="1" applyBorder="1" applyAlignment="1" applyProtection="1">
      <alignment horizontal="left" vertical="top"/>
    </xf>
    <xf numFmtId="177" fontId="8" fillId="0" borderId="28" xfId="0" applyNumberFormat="1" applyFont="1" applyBorder="1" applyAlignment="1" applyProtection="1">
      <alignment horizontal="left" vertical="top"/>
    </xf>
    <xf numFmtId="177" fontId="8" fillId="0" borderId="29" xfId="0" applyNumberFormat="1" applyFont="1" applyBorder="1" applyAlignment="1" applyProtection="1">
      <alignment horizontal="left" vertical="top"/>
    </xf>
    <xf numFmtId="177" fontId="8" fillId="0" borderId="0" xfId="0" applyNumberFormat="1" applyFont="1" applyBorder="1" applyAlignment="1" applyProtection="1">
      <alignment horizontal="center" vertical="center"/>
      <protection locked="0"/>
    </xf>
    <xf numFmtId="177" fontId="8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horizontal="left" vertical="center" shrinkToFit="1"/>
    </xf>
    <xf numFmtId="0" fontId="7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shrinkToFit="1"/>
    </xf>
  </cellXfs>
  <cellStyles count="2">
    <cellStyle name="標準" xfId="0" builtinId="0"/>
    <cellStyle name="標準 2" xfId="1"/>
  </cellStyles>
  <dxfs count="7">
    <dxf>
      <font>
        <b/>
        <i val="0"/>
      </font>
      <fill>
        <patternFill>
          <bgColor rgb="FFFFFF00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ont>
        <color theme="0"/>
      </font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1"/>
      </font>
      <fill>
        <patternFill>
          <bgColor rgb="FF009900"/>
        </patternFill>
      </fill>
    </dxf>
    <dxf>
      <font>
        <color theme="1"/>
      </font>
      <fill>
        <patternFill>
          <bgColor rgb="FFFF33CC"/>
        </patternFill>
      </fill>
    </dxf>
    <dxf>
      <font>
        <b/>
        <i val="0"/>
        <color theme="0"/>
      </font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0000FF"/>
      <color rgb="FFFFFFCC"/>
      <color rgb="FFCCECFF"/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68036</xdr:colOff>
      <xdr:row>1</xdr:row>
      <xdr:rowOff>68036</xdr:rowOff>
    </xdr:from>
    <xdr:to>
      <xdr:col>19</xdr:col>
      <xdr:colOff>326571</xdr:colOff>
      <xdr:row>6</xdr:row>
      <xdr:rowOff>273929</xdr:rowOff>
    </xdr:to>
    <xdr:sp macro="" textlink="">
      <xdr:nvSpPr>
        <xdr:cNvPr id="4" name="フリーフォーム 3"/>
        <xdr:cNvSpPr/>
      </xdr:nvSpPr>
      <xdr:spPr>
        <a:xfrm>
          <a:off x="6585857" y="530679"/>
          <a:ext cx="2871107" cy="2260571"/>
        </a:xfrm>
        <a:custGeom>
          <a:avLst/>
          <a:gdLst>
            <a:gd name="connsiteX0" fmla="*/ 2871107 w 2871107"/>
            <a:gd name="connsiteY0" fmla="*/ 1877785 h 2260571"/>
            <a:gd name="connsiteX1" fmla="*/ 2667000 w 2871107"/>
            <a:gd name="connsiteY1" fmla="*/ 2136321 h 2260571"/>
            <a:gd name="connsiteX2" fmla="*/ 2163536 w 2871107"/>
            <a:gd name="connsiteY2" fmla="*/ 2258785 h 2260571"/>
            <a:gd name="connsiteX3" fmla="*/ 1687286 w 2871107"/>
            <a:gd name="connsiteY3" fmla="*/ 2122714 h 2260571"/>
            <a:gd name="connsiteX4" fmla="*/ 1564822 w 2871107"/>
            <a:gd name="connsiteY4" fmla="*/ 1238250 h 2260571"/>
            <a:gd name="connsiteX5" fmla="*/ 0 w 2871107"/>
            <a:gd name="connsiteY5" fmla="*/ 0 h 226057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</a:cxnLst>
          <a:rect l="l" t="t" r="r" b="b"/>
          <a:pathLst>
            <a:path w="2871107" h="2260571">
              <a:moveTo>
                <a:pt x="2871107" y="1877785"/>
              </a:moveTo>
              <a:cubicBezTo>
                <a:pt x="2828017" y="1975303"/>
                <a:pt x="2784928" y="2072821"/>
                <a:pt x="2667000" y="2136321"/>
              </a:cubicBezTo>
              <a:cubicBezTo>
                <a:pt x="2549072" y="2199821"/>
                <a:pt x="2326822" y="2261053"/>
                <a:pt x="2163536" y="2258785"/>
              </a:cubicBezTo>
              <a:cubicBezTo>
                <a:pt x="2000250" y="2256517"/>
                <a:pt x="1787072" y="2292803"/>
                <a:pt x="1687286" y="2122714"/>
              </a:cubicBezTo>
              <a:cubicBezTo>
                <a:pt x="1587500" y="1952625"/>
                <a:pt x="1846036" y="1592036"/>
                <a:pt x="1564822" y="1238250"/>
              </a:cubicBezTo>
              <a:cubicBezTo>
                <a:pt x="1283608" y="884464"/>
                <a:pt x="641804" y="442232"/>
                <a:pt x="0" y="0"/>
              </a:cubicBezTo>
            </a:path>
          </a:pathLst>
        </a:custGeom>
        <a:noFill/>
        <a:ln w="19050">
          <a:solidFill>
            <a:srgbClr val="FF0000"/>
          </a:solidFill>
          <a:tailEnd type="triangle" w="med" len="lg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kumimoji="1" lang="ja-JP" alt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16</xdr:col>
      <xdr:colOff>3580</xdr:colOff>
      <xdr:row>0</xdr:row>
      <xdr:rowOff>40105</xdr:rowOff>
    </xdr:from>
    <xdr:to>
      <xdr:col>17</xdr:col>
      <xdr:colOff>5013</xdr:colOff>
      <xdr:row>4</xdr:row>
      <xdr:rowOff>258535</xdr:rowOff>
    </xdr:to>
    <xdr:sp macro="" textlink="">
      <xdr:nvSpPr>
        <xdr:cNvPr id="2" name="テキスト ボックス 1"/>
        <xdr:cNvSpPr txBox="1"/>
      </xdr:nvSpPr>
      <xdr:spPr>
        <a:xfrm>
          <a:off x="7174544" y="40105"/>
          <a:ext cx="654576" cy="1619966"/>
        </a:xfrm>
        <a:prstGeom prst="rect">
          <a:avLst/>
        </a:prstGeom>
        <a:solidFill>
          <a:schemeClr val="lt1"/>
        </a:solidFill>
        <a:ln w="127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algn="ctr"/>
          <a:r>
            <a:rPr kumimoji="1" lang="ja-JP" altLang="en-US" sz="2000" b="1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段を入力</a:t>
          </a:r>
        </a:p>
      </xdr:txBody>
    </xdr:sp>
    <xdr:clientData/>
  </xdr:twoCellAnchor>
  <xdr:twoCellAnchor>
    <xdr:from>
      <xdr:col>17</xdr:col>
      <xdr:colOff>27215</xdr:colOff>
      <xdr:row>5</xdr:row>
      <xdr:rowOff>789214</xdr:rowOff>
    </xdr:from>
    <xdr:to>
      <xdr:col>21</xdr:col>
      <xdr:colOff>163287</xdr:colOff>
      <xdr:row>6</xdr:row>
      <xdr:rowOff>598715</xdr:rowOff>
    </xdr:to>
    <xdr:sp macro="" textlink="">
      <xdr:nvSpPr>
        <xdr:cNvPr id="5" name="フリーフォーム 4"/>
        <xdr:cNvSpPr/>
      </xdr:nvSpPr>
      <xdr:spPr>
        <a:xfrm>
          <a:off x="7851322" y="2503714"/>
          <a:ext cx="2612572" cy="612322"/>
        </a:xfrm>
        <a:custGeom>
          <a:avLst/>
          <a:gdLst>
            <a:gd name="connsiteX0" fmla="*/ 2435679 w 2435679"/>
            <a:gd name="connsiteY0" fmla="*/ 0 h 612322"/>
            <a:gd name="connsiteX1" fmla="*/ 2136322 w 2435679"/>
            <a:gd name="connsiteY1" fmla="*/ 163286 h 612322"/>
            <a:gd name="connsiteX2" fmla="*/ 993322 w 2435679"/>
            <a:gd name="connsiteY2" fmla="*/ 517072 h 612322"/>
            <a:gd name="connsiteX3" fmla="*/ 0 w 2435679"/>
            <a:gd name="connsiteY3" fmla="*/ 612322 h 61232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</a:cxnLst>
          <a:rect l="l" t="t" r="r" b="b"/>
          <a:pathLst>
            <a:path w="2435679" h="612322">
              <a:moveTo>
                <a:pt x="2435679" y="0"/>
              </a:moveTo>
              <a:cubicBezTo>
                <a:pt x="2406197" y="38553"/>
                <a:pt x="2376715" y="77107"/>
                <a:pt x="2136322" y="163286"/>
              </a:cubicBezTo>
              <a:cubicBezTo>
                <a:pt x="1895929" y="249465"/>
                <a:pt x="1349376" y="442233"/>
                <a:pt x="993322" y="517072"/>
              </a:cubicBezTo>
              <a:cubicBezTo>
                <a:pt x="637268" y="591911"/>
                <a:pt x="151946" y="600983"/>
                <a:pt x="0" y="612322"/>
              </a:cubicBezTo>
            </a:path>
          </a:pathLst>
        </a:custGeom>
        <a:noFill/>
        <a:ln w="19050">
          <a:solidFill>
            <a:srgbClr val="FF0000"/>
          </a:solidFill>
          <a:tailEnd type="triangle" w="med" len="lg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kumimoji="1" lang="ja-JP" alt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82"/>
  <sheetViews>
    <sheetView showGridLines="0" tabSelected="1" zoomScale="70" zoomScaleNormal="70" workbookViewId="0">
      <selection activeCell="N1" sqref="N1:O1"/>
    </sheetView>
  </sheetViews>
  <sheetFormatPr defaultRowHeight="13.5" x14ac:dyDescent="0.15"/>
  <cols>
    <col min="1" max="1" width="7.625" style="3" customWidth="1"/>
    <col min="2" max="2" width="6.25" style="3" customWidth="1"/>
    <col min="3" max="3" width="4.625" style="29" customWidth="1"/>
    <col min="4" max="4" width="4.625" style="3" customWidth="1"/>
    <col min="5" max="5" width="4.625" style="29" customWidth="1"/>
    <col min="6" max="6" width="4.625" style="3" customWidth="1"/>
    <col min="7" max="7" width="8.625" style="29" customWidth="1"/>
    <col min="8" max="8" width="3.625" style="3" customWidth="1"/>
    <col min="9" max="9" width="7.625" style="3" customWidth="1"/>
    <col min="10" max="10" width="6.25" style="3" bestFit="1" customWidth="1"/>
    <col min="11" max="13" width="4.625" style="3" customWidth="1"/>
    <col min="14" max="14" width="4.5" style="3" customWidth="1"/>
    <col min="15" max="19" width="8.625" style="3" customWidth="1"/>
    <col min="20" max="21" width="7.75" style="3" customWidth="1"/>
    <col min="22" max="22" width="9" style="3" customWidth="1"/>
    <col min="23" max="23" width="8.375" style="3" customWidth="1"/>
    <col min="24" max="24" width="8.75" style="3" customWidth="1"/>
    <col min="25" max="25" width="8.25" style="3" customWidth="1"/>
    <col min="26" max="26" width="9.625" style="3" customWidth="1"/>
    <col min="27" max="27" width="8.5" style="3" customWidth="1"/>
    <col min="28" max="28" width="9" style="3" customWidth="1"/>
    <col min="29" max="29" width="8.125" style="3" customWidth="1"/>
    <col min="30" max="30" width="8.5" style="3" customWidth="1"/>
    <col min="31" max="31" width="8.25" style="3" customWidth="1"/>
    <col min="32" max="32" width="9.125" style="3" customWidth="1"/>
    <col min="33" max="33" width="9" style="3" hidden="1" customWidth="1"/>
    <col min="34" max="34" width="6.25" style="3" hidden="1" customWidth="1"/>
    <col min="35" max="35" width="9" style="3" hidden="1" customWidth="1"/>
    <col min="36" max="36" width="5.75" style="3" hidden="1" customWidth="1"/>
    <col min="37" max="38" width="4.25" style="3" hidden="1" customWidth="1"/>
    <col min="39" max="40" width="9" style="3" hidden="1" customWidth="1"/>
    <col min="41" max="41" width="6.25" style="3" hidden="1" customWidth="1"/>
    <col min="42" max="42" width="9" style="3" hidden="1" customWidth="1"/>
    <col min="43" max="43" width="5.75" style="3" hidden="1" customWidth="1"/>
    <col min="44" max="45" width="4.25" style="3" hidden="1" customWidth="1"/>
    <col min="46" max="16384" width="9" style="3"/>
  </cols>
  <sheetData>
    <row r="1" spans="1:45" ht="36" x14ac:dyDescent="0.15">
      <c r="A1" s="89" t="s">
        <v>33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7">
        <v>1</v>
      </c>
      <c r="O1" s="87"/>
      <c r="P1" s="2"/>
      <c r="Q1" s="2"/>
      <c r="R1" s="2"/>
      <c r="S1" s="78" t="s">
        <v>25</v>
      </c>
      <c r="T1" s="79"/>
      <c r="U1" s="79"/>
      <c r="V1" s="79"/>
      <c r="W1" s="79"/>
      <c r="X1" s="79"/>
      <c r="Y1" s="79"/>
      <c r="Z1" s="79"/>
      <c r="AA1" s="79"/>
      <c r="AB1" s="79"/>
      <c r="AC1" s="79"/>
      <c r="AD1" s="79"/>
      <c r="AE1" s="80"/>
      <c r="AG1" s="4">
        <f ca="1">IF(AK1=0,,RAND())</f>
        <v>0.61042120402279776</v>
      </c>
      <c r="AH1" s="5">
        <f t="shared" ref="AH1:AH32" ca="1" si="0">RANK(AG1,$AG$1:$AG$81,)</f>
        <v>12</v>
      </c>
      <c r="AI1" s="6"/>
      <c r="AJ1" s="7">
        <v>1</v>
      </c>
      <c r="AK1" s="8">
        <f t="shared" ref="AK1:AK9" si="1">$Q$6</f>
        <v>7</v>
      </c>
      <c r="AL1" s="9">
        <v>1</v>
      </c>
      <c r="AN1" s="10">
        <f ca="1">RAND()</f>
        <v>0.42718558922091754</v>
      </c>
      <c r="AO1" s="11">
        <f t="shared" ref="AO1:AO18" ca="1" si="2">RANK(AN1,$AN$1:$AN$82,)</f>
        <v>9</v>
      </c>
      <c r="AP1" s="6"/>
      <c r="AQ1" s="7">
        <v>1</v>
      </c>
      <c r="AR1" s="8">
        <f t="shared" ref="AR1:AR9" si="3">$Q$6</f>
        <v>7</v>
      </c>
      <c r="AS1" s="9">
        <v>1</v>
      </c>
    </row>
    <row r="2" spans="1:45" ht="24.75" customHeight="1" x14ac:dyDescent="0.15">
      <c r="A2" s="91" t="str">
        <f>R6&amp;R7&amp;R8&amp;R9&amp;R10&amp;R11&amp;R12&amp;R13&amp;R14</f>
        <v>7のだん　8のだん　9のだん　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12"/>
      <c r="Q2" s="12"/>
      <c r="R2" s="12"/>
      <c r="S2" s="81"/>
      <c r="T2" s="82"/>
      <c r="U2" s="82"/>
      <c r="V2" s="82"/>
      <c r="W2" s="82"/>
      <c r="X2" s="82"/>
      <c r="Y2" s="82"/>
      <c r="Z2" s="82"/>
      <c r="AA2" s="82"/>
      <c r="AB2" s="82"/>
      <c r="AC2" s="82"/>
      <c r="AD2" s="82"/>
      <c r="AE2" s="83"/>
      <c r="AG2" s="4">
        <f t="shared" ref="AG2" ca="1" si="4">IF(AK2=0,,RAND())</f>
        <v>0.6828457781847056</v>
      </c>
      <c r="AH2" s="5">
        <f t="shared" ca="1" si="0"/>
        <v>6</v>
      </c>
      <c r="AI2" s="14"/>
      <c r="AJ2" s="15">
        <v>2</v>
      </c>
      <c r="AK2" s="16">
        <f t="shared" si="1"/>
        <v>7</v>
      </c>
      <c r="AL2" s="17">
        <v>2</v>
      </c>
      <c r="AN2" s="18">
        <f t="shared" ref="AN2:AN18" ca="1" si="5">RAND()</f>
        <v>1.611014320889903E-2</v>
      </c>
      <c r="AO2" s="5">
        <f t="shared" ca="1" si="2"/>
        <v>18</v>
      </c>
      <c r="AP2" s="14"/>
      <c r="AQ2" s="15">
        <v>2</v>
      </c>
      <c r="AR2" s="16">
        <f t="shared" si="3"/>
        <v>7</v>
      </c>
      <c r="AS2" s="17">
        <v>2</v>
      </c>
    </row>
    <row r="3" spans="1:45" ht="24.75" customHeight="1" x14ac:dyDescent="0.15">
      <c r="A3" s="19"/>
      <c r="B3" s="13"/>
      <c r="C3" s="20"/>
      <c r="D3" s="13"/>
      <c r="E3" s="20"/>
      <c r="F3" s="13"/>
      <c r="G3" s="20"/>
      <c r="H3" s="21"/>
      <c r="I3" s="21"/>
      <c r="J3" s="13"/>
      <c r="K3" s="13"/>
      <c r="L3" s="22"/>
      <c r="M3" s="13"/>
      <c r="N3" s="23"/>
      <c r="O3" s="13"/>
      <c r="P3" s="13"/>
      <c r="Q3" s="13"/>
      <c r="R3" s="13"/>
      <c r="S3" s="81"/>
      <c r="T3" s="82"/>
      <c r="U3" s="82"/>
      <c r="V3" s="82"/>
      <c r="W3" s="82"/>
      <c r="X3" s="82"/>
      <c r="Y3" s="82"/>
      <c r="Z3" s="82"/>
      <c r="AA3" s="82"/>
      <c r="AB3" s="82"/>
      <c r="AC3" s="82"/>
      <c r="AD3" s="82"/>
      <c r="AE3" s="83"/>
      <c r="AF3" s="24"/>
      <c r="AG3" s="4">
        <f t="shared" ref="AG3:AG15" ca="1" si="6">IF(AK3=0,,RAND())</f>
        <v>0.400315866198378</v>
      </c>
      <c r="AH3" s="5">
        <f t="shared" ca="1" si="0"/>
        <v>15</v>
      </c>
      <c r="AI3" s="14"/>
      <c r="AJ3" s="15">
        <v>3</v>
      </c>
      <c r="AK3" s="16">
        <f t="shared" si="1"/>
        <v>7</v>
      </c>
      <c r="AL3" s="17">
        <v>3</v>
      </c>
      <c r="AN3" s="18">
        <f t="shared" ca="1" si="5"/>
        <v>0.20973417306417508</v>
      </c>
      <c r="AO3" s="5">
        <f t="shared" ca="1" si="2"/>
        <v>14</v>
      </c>
      <c r="AP3" s="14"/>
      <c r="AQ3" s="15">
        <v>3</v>
      </c>
      <c r="AR3" s="16">
        <f t="shared" si="3"/>
        <v>7</v>
      </c>
      <c r="AS3" s="17">
        <v>3</v>
      </c>
    </row>
    <row r="4" spans="1:45" ht="24.75" customHeight="1" x14ac:dyDescent="0.15">
      <c r="A4" s="25"/>
      <c r="B4" s="26" t="s">
        <v>24</v>
      </c>
      <c r="C4" s="27"/>
      <c r="D4" s="28" t="s">
        <v>23</v>
      </c>
      <c r="F4" s="76" t="s">
        <v>0</v>
      </c>
      <c r="G4" s="77"/>
      <c r="H4" s="25"/>
      <c r="I4" s="25"/>
      <c r="J4" s="30"/>
      <c r="K4" s="30"/>
      <c r="L4" s="30"/>
      <c r="M4" s="25"/>
      <c r="N4" s="25"/>
      <c r="O4" s="30"/>
      <c r="P4" s="31"/>
      <c r="Q4" s="31"/>
      <c r="R4" s="31"/>
      <c r="S4" s="81"/>
      <c r="T4" s="82"/>
      <c r="U4" s="82"/>
      <c r="V4" s="82"/>
      <c r="W4" s="82"/>
      <c r="X4" s="82"/>
      <c r="Y4" s="82"/>
      <c r="Z4" s="82"/>
      <c r="AA4" s="82"/>
      <c r="AB4" s="82"/>
      <c r="AC4" s="82"/>
      <c r="AD4" s="82"/>
      <c r="AE4" s="83"/>
      <c r="AF4" s="24"/>
      <c r="AG4" s="4">
        <f t="shared" ca="1" si="6"/>
        <v>1.9959906636083935E-2</v>
      </c>
      <c r="AH4" s="5">
        <f t="shared" ca="1" si="0"/>
        <v>27</v>
      </c>
      <c r="AI4" s="14"/>
      <c r="AJ4" s="15">
        <v>4</v>
      </c>
      <c r="AK4" s="16">
        <f t="shared" si="1"/>
        <v>7</v>
      </c>
      <c r="AL4" s="17">
        <v>4</v>
      </c>
      <c r="AN4" s="18">
        <f t="shared" ca="1" si="5"/>
        <v>0.32579578845419044</v>
      </c>
      <c r="AO4" s="5">
        <f t="shared" ca="1" si="2"/>
        <v>13</v>
      </c>
      <c r="AP4" s="14"/>
      <c r="AQ4" s="15">
        <v>4</v>
      </c>
      <c r="AR4" s="16">
        <f t="shared" si="3"/>
        <v>7</v>
      </c>
      <c r="AS4" s="17">
        <v>4</v>
      </c>
    </row>
    <row r="5" spans="1:45" ht="24.75" customHeight="1" x14ac:dyDescent="0.15">
      <c r="A5" s="13"/>
      <c r="B5" s="13"/>
      <c r="C5" s="20"/>
      <c r="D5" s="13"/>
      <c r="E5" s="20"/>
      <c r="F5" s="13"/>
      <c r="G5" s="20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81"/>
      <c r="T5" s="82"/>
      <c r="U5" s="82"/>
      <c r="V5" s="82"/>
      <c r="W5" s="82"/>
      <c r="X5" s="82"/>
      <c r="Y5" s="82"/>
      <c r="Z5" s="82"/>
      <c r="AA5" s="82"/>
      <c r="AB5" s="82"/>
      <c r="AC5" s="82"/>
      <c r="AD5" s="82"/>
      <c r="AE5" s="83"/>
      <c r="AF5" s="24"/>
      <c r="AG5" s="4">
        <f t="shared" ca="1" si="6"/>
        <v>0.84915203924124261</v>
      </c>
      <c r="AH5" s="5">
        <f t="shared" ca="1" si="0"/>
        <v>3</v>
      </c>
      <c r="AI5" s="14"/>
      <c r="AJ5" s="15">
        <v>5</v>
      </c>
      <c r="AK5" s="16">
        <f t="shared" si="1"/>
        <v>7</v>
      </c>
      <c r="AL5" s="17">
        <v>5</v>
      </c>
      <c r="AN5" s="18">
        <f t="shared" ca="1" si="5"/>
        <v>0.62606856839084779</v>
      </c>
      <c r="AO5" s="5">
        <f t="shared" ca="1" si="2"/>
        <v>7</v>
      </c>
      <c r="AP5" s="14"/>
      <c r="AQ5" s="15">
        <v>5</v>
      </c>
      <c r="AR5" s="16">
        <f t="shared" si="3"/>
        <v>7</v>
      </c>
      <c r="AS5" s="17">
        <v>5</v>
      </c>
    </row>
    <row r="6" spans="1:45" ht="63" customHeight="1" thickBot="1" x14ac:dyDescent="0.2">
      <c r="A6" s="13"/>
      <c r="B6" s="32" t="s">
        <v>1</v>
      </c>
      <c r="C6" s="33">
        <f t="shared" ref="C6:C15" ca="1" si="7">VLOOKUP($AH1,$AJ$1:$AL$81,2,FALSE)</f>
        <v>8</v>
      </c>
      <c r="D6" s="34" t="s">
        <v>2</v>
      </c>
      <c r="E6" s="33">
        <f t="shared" ref="E6:E15" ca="1" si="8">VLOOKUP($AH1,$AJ$1:$AL$81,3,FALSE)</f>
        <v>3</v>
      </c>
      <c r="F6" s="35" t="s">
        <v>18</v>
      </c>
      <c r="G6" s="36">
        <f ca="1">C6*E6</f>
        <v>24</v>
      </c>
      <c r="H6" s="13"/>
      <c r="I6" s="13"/>
      <c r="J6" s="32" t="s">
        <v>20</v>
      </c>
      <c r="K6" s="33">
        <f t="shared" ref="K6:K13" ca="1" si="9">VLOOKUP($AH11,$AJ$1:$AL$81,2,FALSE)</f>
        <v>7</v>
      </c>
      <c r="L6" s="34" t="s">
        <v>2</v>
      </c>
      <c r="M6" s="33">
        <f t="shared" ref="M6:M13" ca="1" si="10">VLOOKUP($AH11,$AJ$1:$AL$81,3,FALSE)</f>
        <v>9</v>
      </c>
      <c r="N6" s="35" t="s">
        <v>18</v>
      </c>
      <c r="O6" s="36">
        <f t="shared" ref="O6:O15" ca="1" si="11">K6*M6</f>
        <v>63</v>
      </c>
      <c r="P6" s="36"/>
      <c r="Q6" s="1">
        <v>7</v>
      </c>
      <c r="R6" s="37" t="str">
        <f t="shared" ref="R6:R14" si="12">IF(Q6="","",Q6&amp;"のだん　")</f>
        <v>7のだん　</v>
      </c>
      <c r="S6" s="84"/>
      <c r="T6" s="85"/>
      <c r="U6" s="85"/>
      <c r="V6" s="85"/>
      <c r="W6" s="85"/>
      <c r="X6" s="85"/>
      <c r="Y6" s="85"/>
      <c r="Z6" s="85"/>
      <c r="AA6" s="85"/>
      <c r="AB6" s="85"/>
      <c r="AC6" s="85"/>
      <c r="AD6" s="85"/>
      <c r="AE6" s="86"/>
      <c r="AF6" s="38"/>
      <c r="AG6" s="4">
        <f t="shared" ca="1" si="6"/>
        <v>0.24015354192128857</v>
      </c>
      <c r="AH6" s="5">
        <f t="shared" ca="1" si="0"/>
        <v>23</v>
      </c>
      <c r="AI6" s="14"/>
      <c r="AJ6" s="15">
        <v>6</v>
      </c>
      <c r="AK6" s="16">
        <f t="shared" si="1"/>
        <v>7</v>
      </c>
      <c r="AL6" s="17">
        <v>6</v>
      </c>
      <c r="AN6" s="18">
        <f t="shared" ca="1" si="5"/>
        <v>0.47393803007963697</v>
      </c>
      <c r="AO6" s="5">
        <f t="shared" ca="1" si="2"/>
        <v>8</v>
      </c>
      <c r="AP6" s="14"/>
      <c r="AQ6" s="15">
        <v>6</v>
      </c>
      <c r="AR6" s="16">
        <f t="shared" si="3"/>
        <v>7</v>
      </c>
      <c r="AS6" s="17">
        <v>6</v>
      </c>
    </row>
    <row r="7" spans="1:45" ht="63" customHeight="1" x14ac:dyDescent="0.4">
      <c r="A7" s="13"/>
      <c r="B7" s="32" t="s">
        <v>3</v>
      </c>
      <c r="C7" s="33">
        <f t="shared" ca="1" si="7"/>
        <v>7</v>
      </c>
      <c r="D7" s="34" t="s">
        <v>2</v>
      </c>
      <c r="E7" s="33">
        <f t="shared" ca="1" si="8"/>
        <v>6</v>
      </c>
      <c r="F7" s="35" t="s">
        <v>18</v>
      </c>
      <c r="G7" s="36">
        <f t="shared" ref="G7:G15" ca="1" si="13">C7*E7</f>
        <v>42</v>
      </c>
      <c r="H7" s="13"/>
      <c r="I7" s="13"/>
      <c r="J7" s="32" t="s">
        <v>21</v>
      </c>
      <c r="K7" s="33">
        <f t="shared" ca="1" si="9"/>
        <v>8</v>
      </c>
      <c r="L7" s="34" t="s">
        <v>2</v>
      </c>
      <c r="M7" s="33">
        <f t="shared" ca="1" si="10"/>
        <v>5</v>
      </c>
      <c r="N7" s="35" t="s">
        <v>18</v>
      </c>
      <c r="O7" s="36">
        <f t="shared" ca="1" si="11"/>
        <v>40</v>
      </c>
      <c r="P7" s="36"/>
      <c r="Q7" s="1">
        <v>8</v>
      </c>
      <c r="R7" s="37" t="str">
        <f t="shared" si="12"/>
        <v>8のだん　</v>
      </c>
      <c r="T7" s="36"/>
      <c r="U7" s="39" t="s">
        <v>26</v>
      </c>
      <c r="V7" s="39" t="s">
        <v>30</v>
      </c>
      <c r="W7" s="39" t="s">
        <v>28</v>
      </c>
      <c r="X7" s="39" t="s">
        <v>29</v>
      </c>
      <c r="Y7" s="24"/>
      <c r="Z7" s="24"/>
      <c r="AA7" s="24"/>
      <c r="AB7" s="24"/>
      <c r="AC7" s="24"/>
      <c r="AD7" s="24"/>
      <c r="AE7" s="24"/>
      <c r="AF7" s="24"/>
      <c r="AG7" s="4">
        <f t="shared" ca="1" si="6"/>
        <v>0.74646187930405872</v>
      </c>
      <c r="AH7" s="5">
        <f t="shared" ca="1" si="0"/>
        <v>5</v>
      </c>
      <c r="AI7" s="14"/>
      <c r="AJ7" s="15">
        <v>7</v>
      </c>
      <c r="AK7" s="16">
        <f t="shared" si="1"/>
        <v>7</v>
      </c>
      <c r="AL7" s="17">
        <v>7</v>
      </c>
      <c r="AN7" s="18">
        <f t="shared" ca="1" si="5"/>
        <v>0.8890102934360774</v>
      </c>
      <c r="AO7" s="5">
        <f t="shared" ca="1" si="2"/>
        <v>3</v>
      </c>
      <c r="AP7" s="14"/>
      <c r="AQ7" s="15">
        <v>7</v>
      </c>
      <c r="AR7" s="16">
        <f t="shared" si="3"/>
        <v>7</v>
      </c>
      <c r="AS7" s="17">
        <v>7</v>
      </c>
    </row>
    <row r="8" spans="1:45" ht="63" customHeight="1" thickBot="1" x14ac:dyDescent="0.2">
      <c r="A8" s="13"/>
      <c r="B8" s="32" t="s">
        <v>4</v>
      </c>
      <c r="C8" s="33">
        <f t="shared" ca="1" si="7"/>
        <v>8</v>
      </c>
      <c r="D8" s="34" t="s">
        <v>2</v>
      </c>
      <c r="E8" s="33">
        <f t="shared" ca="1" si="8"/>
        <v>6</v>
      </c>
      <c r="F8" s="35" t="s">
        <v>18</v>
      </c>
      <c r="G8" s="36">
        <f t="shared" ca="1" si="13"/>
        <v>48</v>
      </c>
      <c r="H8" s="13"/>
      <c r="I8" s="13"/>
      <c r="J8" s="32" t="s">
        <v>22</v>
      </c>
      <c r="K8" s="33">
        <f t="shared" ca="1" si="9"/>
        <v>7</v>
      </c>
      <c r="L8" s="34" t="s">
        <v>2</v>
      </c>
      <c r="M8" s="33">
        <f t="shared" ca="1" si="10"/>
        <v>7</v>
      </c>
      <c r="N8" s="35" t="s">
        <v>18</v>
      </c>
      <c r="O8" s="36">
        <f t="shared" ca="1" si="11"/>
        <v>49</v>
      </c>
      <c r="P8" s="36"/>
      <c r="Q8" s="1">
        <v>9</v>
      </c>
      <c r="R8" s="37" t="str">
        <f t="shared" si="12"/>
        <v>9のだん　</v>
      </c>
      <c r="T8" s="40"/>
      <c r="U8" s="41">
        <v>1</v>
      </c>
      <c r="V8" s="42">
        <v>2</v>
      </c>
      <c r="W8" s="42">
        <v>3</v>
      </c>
      <c r="X8" s="42">
        <v>4</v>
      </c>
      <c r="Y8" s="42">
        <v>5</v>
      </c>
      <c r="Z8" s="42">
        <v>6</v>
      </c>
      <c r="AA8" s="42">
        <v>7</v>
      </c>
      <c r="AB8" s="42">
        <v>8</v>
      </c>
      <c r="AC8" s="42">
        <v>9</v>
      </c>
      <c r="AE8" s="13"/>
      <c r="AF8" s="13"/>
      <c r="AG8" s="4">
        <f t="shared" ca="1" si="6"/>
        <v>4.9881363958183655E-2</v>
      </c>
      <c r="AH8" s="5">
        <f t="shared" ca="1" si="0"/>
        <v>26</v>
      </c>
      <c r="AI8" s="14"/>
      <c r="AJ8" s="15">
        <v>8</v>
      </c>
      <c r="AK8" s="16">
        <f t="shared" si="1"/>
        <v>7</v>
      </c>
      <c r="AL8" s="17">
        <v>8</v>
      </c>
      <c r="AN8" s="18">
        <f t="shared" ca="1" si="5"/>
        <v>0.89568543173638493</v>
      </c>
      <c r="AO8" s="5">
        <f t="shared" ca="1" si="2"/>
        <v>2</v>
      </c>
      <c r="AP8" s="14"/>
      <c r="AQ8" s="15">
        <v>8</v>
      </c>
      <c r="AR8" s="16">
        <f t="shared" si="3"/>
        <v>7</v>
      </c>
      <c r="AS8" s="17">
        <v>8</v>
      </c>
    </row>
    <row r="9" spans="1:45" ht="63" customHeight="1" thickBot="1" x14ac:dyDescent="0.2">
      <c r="A9" s="13"/>
      <c r="B9" s="32" t="s">
        <v>5</v>
      </c>
      <c r="C9" s="33">
        <f t="shared" ca="1" si="7"/>
        <v>9</v>
      </c>
      <c r="D9" s="34" t="s">
        <v>2</v>
      </c>
      <c r="E9" s="33">
        <f t="shared" ca="1" si="8"/>
        <v>9</v>
      </c>
      <c r="F9" s="35" t="s">
        <v>18</v>
      </c>
      <c r="G9" s="36">
        <f t="shared" ca="1" si="13"/>
        <v>81</v>
      </c>
      <c r="H9" s="13"/>
      <c r="I9" s="13"/>
      <c r="J9" s="32" t="s">
        <v>19</v>
      </c>
      <c r="K9" s="33">
        <f t="shared" ca="1" si="9"/>
        <v>9</v>
      </c>
      <c r="L9" s="34" t="s">
        <v>2</v>
      </c>
      <c r="M9" s="33">
        <f t="shared" ca="1" si="10"/>
        <v>7</v>
      </c>
      <c r="N9" s="35" t="s">
        <v>18</v>
      </c>
      <c r="O9" s="36">
        <f t="shared" ca="1" si="11"/>
        <v>63</v>
      </c>
      <c r="P9" s="36"/>
      <c r="Q9" s="1"/>
      <c r="R9" s="37" t="str">
        <f t="shared" si="12"/>
        <v/>
      </c>
      <c r="S9" s="43" t="s">
        <v>26</v>
      </c>
      <c r="T9" s="44">
        <v>1</v>
      </c>
      <c r="U9" s="45">
        <f ca="1">COUNTIFS($C$6:$C$15,1,$E$6:$E$15,1)+COUNTIFS($K$6:$K$15,1,$M$6:$M$15,1)</f>
        <v>0</v>
      </c>
      <c r="V9" s="46">
        <f ca="1">COUNTIFS($C$6:$C$15,2,$E$6:$E$15,1)+COUNTIFS($K$6:$K$15,2,$M$6:$M$15,1)</f>
        <v>0</v>
      </c>
      <c r="W9" s="46">
        <f ca="1">COUNTIFS($C$6:$C$15,3,$E$6:$E$15,1)+COUNTIFS($K$6:$K$15,3,$M$6:$M$15,1)</f>
        <v>0</v>
      </c>
      <c r="X9" s="46">
        <f ca="1">COUNTIFS($C$6:$C$15,4,$E$6:$E$15,1)+COUNTIFS($K$6:$K$15,4,$M$6:$M$15,1)</f>
        <v>0</v>
      </c>
      <c r="Y9" s="46">
        <f ca="1">COUNTIFS($C$6:$C$15,5,$E$6:$E$15,1)+COUNTIFS($K$6:$K$15,5,$M$6:$M$15,1)</f>
        <v>0</v>
      </c>
      <c r="Z9" s="46">
        <f ca="1">COUNTIFS($C$6:$C$15,6,$E$6:$E$15,1)+COUNTIFS($K$6:$K$15,6,$M$6:$M$15,1)</f>
        <v>0</v>
      </c>
      <c r="AA9" s="46">
        <f ca="1">COUNTIFS($C$6:$C$15,7,$E$6:$E$15,1)+COUNTIFS($K$6:$K$15,7,$M$6:$M$15,1)</f>
        <v>1</v>
      </c>
      <c r="AB9" s="46">
        <f ca="1">COUNTIFS($C$6:$C$15,8,$E$6:$E$15,1)+COUNTIFS($K$6:$K$15,8,$M$6:$M$15,1)</f>
        <v>0</v>
      </c>
      <c r="AC9" s="73">
        <f ca="1">COUNTIFS($C$6:$C$15,9,$E$6:$E$15,1)+COUNTIFS($K$6:$K$15,9,$M$6:$M$15,1)</f>
        <v>0</v>
      </c>
      <c r="AE9" s="13"/>
      <c r="AF9" s="13"/>
      <c r="AG9" s="4">
        <f ca="1">IF(AK9=0,,RAND())</f>
        <v>0.97809470629889517</v>
      </c>
      <c r="AH9" s="5">
        <f t="shared" ca="1" si="0"/>
        <v>1</v>
      </c>
      <c r="AI9" s="47"/>
      <c r="AJ9" s="48">
        <v>9</v>
      </c>
      <c r="AK9" s="49">
        <f t="shared" si="1"/>
        <v>7</v>
      </c>
      <c r="AL9" s="50">
        <v>9</v>
      </c>
      <c r="AN9" s="18">
        <f t="shared" ca="1" si="5"/>
        <v>0.97372401675567877</v>
      </c>
      <c r="AO9" s="5">
        <f t="shared" ca="1" si="2"/>
        <v>1</v>
      </c>
      <c r="AP9" s="47"/>
      <c r="AQ9" s="48">
        <v>9</v>
      </c>
      <c r="AR9" s="49">
        <f t="shared" si="3"/>
        <v>7</v>
      </c>
      <c r="AS9" s="50">
        <v>9</v>
      </c>
    </row>
    <row r="10" spans="1:45" ht="63" customHeight="1" x14ac:dyDescent="0.15">
      <c r="A10" s="13"/>
      <c r="B10" s="32" t="s">
        <v>6</v>
      </c>
      <c r="C10" s="33">
        <f t="shared" ca="1" si="7"/>
        <v>7</v>
      </c>
      <c r="D10" s="34" t="s">
        <v>2</v>
      </c>
      <c r="E10" s="33">
        <f t="shared" ca="1" si="8"/>
        <v>3</v>
      </c>
      <c r="F10" s="35" t="s">
        <v>18</v>
      </c>
      <c r="G10" s="36">
        <f t="shared" ca="1" si="13"/>
        <v>21</v>
      </c>
      <c r="H10" s="13"/>
      <c r="I10" s="13"/>
      <c r="J10" s="32" t="s">
        <v>12</v>
      </c>
      <c r="K10" s="33">
        <f t="shared" ca="1" si="9"/>
        <v>8</v>
      </c>
      <c r="L10" s="34" t="s">
        <v>2</v>
      </c>
      <c r="M10" s="33">
        <f t="shared" ca="1" si="10"/>
        <v>4</v>
      </c>
      <c r="N10" s="35" t="s">
        <v>18</v>
      </c>
      <c r="O10" s="36">
        <f t="shared" ca="1" si="11"/>
        <v>32</v>
      </c>
      <c r="P10" s="36"/>
      <c r="Q10" s="1"/>
      <c r="R10" s="37" t="str">
        <f t="shared" si="12"/>
        <v/>
      </c>
      <c r="S10" s="43" t="s">
        <v>27</v>
      </c>
      <c r="T10" s="44">
        <v>2</v>
      </c>
      <c r="U10" s="51">
        <f ca="1">COUNTIFS($C$6:$C$15,1,$E$6:$E$15,2)+COUNTIFS($K$6:$K$15,1,$M$6:$M$15,2)</f>
        <v>0</v>
      </c>
      <c r="V10" s="52">
        <f ca="1">COUNTIFS($C$6:$C$15,2,$E$6:$E$15,2)+COUNTIFS($K$6:$K$15,2,$M$6:$M$15,2)</f>
        <v>0</v>
      </c>
      <c r="W10" s="52">
        <f ca="1">COUNTIFS($C$6:$C$15,3,$E$6:$E$15,2)+COUNTIFS($K$6:$K$15,3,$M$6:$M$15,2)</f>
        <v>0</v>
      </c>
      <c r="X10" s="52">
        <f ca="1">COUNTIFS($C$6:$C$15,4,$E$6:$E$15,2)+COUNTIFS($K$6:$K$15,4,$M$6:$M$15,2)</f>
        <v>0</v>
      </c>
      <c r="Y10" s="52">
        <f ca="1">COUNTIFS($C$6:$C$15,5,$E$6:$E$15,2)+COUNTIFS($K$6:$K$15,5,$M$6:$M$15,2)</f>
        <v>0</v>
      </c>
      <c r="Z10" s="52">
        <f ca="1">COUNTIFS($C$6:$C$15,6,$E$6:$E$15,2)+COUNTIFS($K$6:$K$15,6,$M$6:$M$15,2)</f>
        <v>0</v>
      </c>
      <c r="AA10" s="52">
        <f ca="1">COUNTIFS($C$6:$C$15,7,$E$6:$E$15,2)+COUNTIFS($K$6:$K$15,7,$M$6:$M$15,2)</f>
        <v>1</v>
      </c>
      <c r="AB10" s="52">
        <f ca="1">COUNTIFS($C$6:$C$15,8,$E$6:$E$15,2)+COUNTIFS($K$6:$K$15,8,$M$6:$M$15,2)</f>
        <v>0</v>
      </c>
      <c r="AC10" s="53">
        <f ca="1">COUNTIFS($C$6:$C$15,9,$E$6:$E$15,2)+COUNTIFS($K$6:$K$15,9,$M$6:$M$15,2)</f>
        <v>0</v>
      </c>
      <c r="AE10" s="13"/>
      <c r="AF10" s="13"/>
      <c r="AG10" s="4">
        <f t="shared" ca="1" si="6"/>
        <v>0.81372202189784448</v>
      </c>
      <c r="AH10" s="5">
        <f t="shared" ca="1" si="0"/>
        <v>4</v>
      </c>
      <c r="AI10" s="14"/>
      <c r="AJ10" s="7">
        <v>10</v>
      </c>
      <c r="AK10" s="8">
        <f t="shared" ref="AK10:AK18" si="14">$Q$7</f>
        <v>8</v>
      </c>
      <c r="AL10" s="9">
        <v>1</v>
      </c>
      <c r="AN10" s="18">
        <f t="shared" ca="1" si="5"/>
        <v>0.41673704327423466</v>
      </c>
      <c r="AO10" s="5">
        <f t="shared" ca="1" si="2"/>
        <v>10</v>
      </c>
      <c r="AP10" s="14"/>
      <c r="AQ10" s="7">
        <v>10</v>
      </c>
      <c r="AR10" s="8">
        <f t="shared" ref="AR10:AR18" si="15">$Q$7</f>
        <v>8</v>
      </c>
      <c r="AS10" s="9">
        <v>1</v>
      </c>
    </row>
    <row r="11" spans="1:45" ht="63" customHeight="1" x14ac:dyDescent="0.15">
      <c r="A11" s="13"/>
      <c r="B11" s="32" t="s">
        <v>7</v>
      </c>
      <c r="C11" s="33">
        <f t="shared" ca="1" si="7"/>
        <v>9</v>
      </c>
      <c r="D11" s="34" t="s">
        <v>2</v>
      </c>
      <c r="E11" s="33">
        <f t="shared" ca="1" si="8"/>
        <v>5</v>
      </c>
      <c r="F11" s="35" t="s">
        <v>18</v>
      </c>
      <c r="G11" s="36">
        <f t="shared" ca="1" si="13"/>
        <v>45</v>
      </c>
      <c r="H11" s="13"/>
      <c r="I11" s="13"/>
      <c r="J11" s="32" t="s">
        <v>13</v>
      </c>
      <c r="K11" s="33">
        <f t="shared" ca="1" si="9"/>
        <v>8</v>
      </c>
      <c r="L11" s="34" t="s">
        <v>2</v>
      </c>
      <c r="M11" s="33">
        <f t="shared" ca="1" si="10"/>
        <v>9</v>
      </c>
      <c r="N11" s="35" t="s">
        <v>18</v>
      </c>
      <c r="O11" s="36">
        <f t="shared" ca="1" si="11"/>
        <v>72</v>
      </c>
      <c r="P11" s="36"/>
      <c r="Q11" s="1"/>
      <c r="R11" s="37" t="str">
        <f t="shared" si="12"/>
        <v/>
      </c>
      <c r="S11" s="43" t="s">
        <v>31</v>
      </c>
      <c r="T11" s="44">
        <v>3</v>
      </c>
      <c r="U11" s="51">
        <f ca="1">COUNTIFS($C$6:$C$15,1,$E$6:$E$15,3)+COUNTIFS($K$6:$K$15,1,$M$6:$M$15,3)</f>
        <v>0</v>
      </c>
      <c r="V11" s="52">
        <f ca="1">COUNTIFS($C$6:$C$15,2,$E$6:$E$15,3)+COUNTIFS($K$6:$K$15,2,$M$6:$M$15,3)</f>
        <v>0</v>
      </c>
      <c r="W11" s="52">
        <f ca="1">COUNTIFS($C$6:$C$15,3,$E$6:$E$15,3)+COUNTIFS($K$6:$K$15,3,$M$6:$M$15,3)</f>
        <v>0</v>
      </c>
      <c r="X11" s="52">
        <f ca="1">COUNTIFS($C$6:$C$15,4,$E$6:$E$15,3)+COUNTIFS($K$6:$K$15,4,$M$6:$M$15,3)</f>
        <v>0</v>
      </c>
      <c r="Y11" s="52">
        <f ca="1">COUNTIFS($C$6:$C$15,5,$E$6:$E$15,3)+COUNTIFS($K$6:$K$15,5,$M$6:$M$15,3)</f>
        <v>0</v>
      </c>
      <c r="Z11" s="52">
        <f ca="1">COUNTIFS($C$6:$C$15,6,$E$6:$E$15,3)+COUNTIFS($K$6:$K$15,6,$M$6:$M$15,3)</f>
        <v>0</v>
      </c>
      <c r="AA11" s="52">
        <f ca="1">COUNTIFS($C$6:$C$15,7,$E$6:$E$15,3)+COUNTIFS($K$6:$K$15,7,$M$6:$M$15,3)</f>
        <v>1</v>
      </c>
      <c r="AB11" s="52">
        <f ca="1">COUNTIFS($C$6:$C$15,8,$E$6:$E$15,3)+COUNTIFS($K$6:$K$15,8,$M$6:$M$15,3)</f>
        <v>1</v>
      </c>
      <c r="AC11" s="53">
        <f ca="1">COUNTIFS($C$6:$C$15,9,$E$6:$E$15,3)+COUNTIFS($K$6:$K$15,9,$M$6:$M$15,3)</f>
        <v>0</v>
      </c>
      <c r="AE11" s="13"/>
      <c r="AF11" s="13"/>
      <c r="AG11" s="4">
        <f t="shared" ca="1" si="6"/>
        <v>0.63223094017530834</v>
      </c>
      <c r="AH11" s="5">
        <f t="shared" ca="1" si="0"/>
        <v>9</v>
      </c>
      <c r="AI11" s="14"/>
      <c r="AJ11" s="15">
        <v>11</v>
      </c>
      <c r="AK11" s="16">
        <f t="shared" si="14"/>
        <v>8</v>
      </c>
      <c r="AL11" s="17">
        <v>2</v>
      </c>
      <c r="AN11" s="18">
        <f t="shared" ca="1" si="5"/>
        <v>0.10375581002296907</v>
      </c>
      <c r="AO11" s="5">
        <f t="shared" ca="1" si="2"/>
        <v>15</v>
      </c>
      <c r="AP11" s="14"/>
      <c r="AQ11" s="15">
        <v>11</v>
      </c>
      <c r="AR11" s="16">
        <f t="shared" si="15"/>
        <v>8</v>
      </c>
      <c r="AS11" s="17">
        <v>2</v>
      </c>
    </row>
    <row r="12" spans="1:45" ht="63" customHeight="1" x14ac:dyDescent="0.15">
      <c r="A12" s="13"/>
      <c r="B12" s="32" t="s">
        <v>8</v>
      </c>
      <c r="C12" s="33">
        <f t="shared" ca="1" si="7"/>
        <v>7</v>
      </c>
      <c r="D12" s="34" t="s">
        <v>2</v>
      </c>
      <c r="E12" s="33">
        <f t="shared" ca="1" si="8"/>
        <v>5</v>
      </c>
      <c r="F12" s="35" t="s">
        <v>18</v>
      </c>
      <c r="G12" s="36">
        <f t="shared" ca="1" si="13"/>
        <v>35</v>
      </c>
      <c r="H12" s="13"/>
      <c r="I12" s="13"/>
      <c r="J12" s="32" t="s">
        <v>14</v>
      </c>
      <c r="K12" s="33">
        <f t="shared" ca="1" si="9"/>
        <v>7</v>
      </c>
      <c r="L12" s="34" t="s">
        <v>2</v>
      </c>
      <c r="M12" s="33">
        <f t="shared" ca="1" si="10"/>
        <v>2</v>
      </c>
      <c r="N12" s="35" t="s">
        <v>18</v>
      </c>
      <c r="O12" s="36">
        <f t="shared" ca="1" si="11"/>
        <v>14</v>
      </c>
      <c r="P12" s="36"/>
      <c r="Q12" s="1"/>
      <c r="R12" s="37" t="str">
        <f t="shared" si="12"/>
        <v/>
      </c>
      <c r="S12" s="43" t="s">
        <v>32</v>
      </c>
      <c r="T12" s="44">
        <v>4</v>
      </c>
      <c r="U12" s="51">
        <f ca="1">COUNTIFS($C$6:$C$15,1,$E$6:$E$15,4)+COUNTIFS($K$6:$K$15,1,$M$6:$M$15,4)</f>
        <v>0</v>
      </c>
      <c r="V12" s="52">
        <f ca="1">COUNTIFS($C$6:$C$15,2,$E$6:$E$15,4)+COUNTIFS($K$6:$K$15,2,$M$6:$M$15,4)</f>
        <v>0</v>
      </c>
      <c r="W12" s="52">
        <f ca="1">COUNTIFS($C$6:$C$15,3,$E$6:$E$15,4)+COUNTIFS($K$6:$K$15,3,$M$6:$M$15,4)</f>
        <v>0</v>
      </c>
      <c r="X12" s="52">
        <f ca="1">COUNTIFS($C$6:$C$15,4,$E$6:$E$15,4)+COUNTIFS($K$6:$K$15,4,$M$6:$M$15,4)</f>
        <v>0</v>
      </c>
      <c r="Y12" s="52">
        <f ca="1">COUNTIFS($C$6:$C$15,5,$E$6:$E$15,4)+COUNTIFS($K$6:$K$15,5,$M$6:$M$15,4)</f>
        <v>0</v>
      </c>
      <c r="Z12" s="52">
        <f ca="1">COUNTIFS($C$6:$C$15,6,$E$6:$E$15,4)+COUNTIFS($K$6:$K$15,6,$M$6:$M$15,4)</f>
        <v>0</v>
      </c>
      <c r="AA12" s="52">
        <f ca="1">COUNTIFS($C$6:$C$15,7,$E$6:$E$15,4)+COUNTIFS($K$6:$K$15,7,$M$6:$M$15,4)</f>
        <v>1</v>
      </c>
      <c r="AB12" s="52">
        <f ca="1">COUNTIFS($C$6:$C$15,8,$E$6:$E$15,4)+COUNTIFS($K$6:$K$15,8,$M$6:$M$15,4)</f>
        <v>1</v>
      </c>
      <c r="AC12" s="53">
        <f ca="1">COUNTIFS($C$6:$C$15,9,$E$6:$E$15,4)+COUNTIFS($K$6:$K$15,9,$M$6:$M$15,4)</f>
        <v>0</v>
      </c>
      <c r="AE12" s="13"/>
      <c r="AF12" s="13"/>
      <c r="AG12" s="4">
        <f t="shared" ca="1" si="6"/>
        <v>0.41362226549453596</v>
      </c>
      <c r="AH12" s="5">
        <f t="shared" ca="1" si="0"/>
        <v>14</v>
      </c>
      <c r="AI12" s="14"/>
      <c r="AJ12" s="15">
        <v>12</v>
      </c>
      <c r="AK12" s="16">
        <f t="shared" si="14"/>
        <v>8</v>
      </c>
      <c r="AL12" s="17">
        <v>3</v>
      </c>
      <c r="AN12" s="18">
        <f t="shared" ca="1" si="5"/>
        <v>0.74185040186738571</v>
      </c>
      <c r="AO12" s="5">
        <f t="shared" ca="1" si="2"/>
        <v>5</v>
      </c>
      <c r="AP12" s="14"/>
      <c r="AQ12" s="15">
        <v>12</v>
      </c>
      <c r="AR12" s="16">
        <f t="shared" si="15"/>
        <v>8</v>
      </c>
      <c r="AS12" s="17">
        <v>3</v>
      </c>
    </row>
    <row r="13" spans="1:45" ht="63" customHeight="1" x14ac:dyDescent="0.15">
      <c r="A13" s="13"/>
      <c r="B13" s="32" t="s">
        <v>9</v>
      </c>
      <c r="C13" s="33">
        <f t="shared" ca="1" si="7"/>
        <v>9</v>
      </c>
      <c r="D13" s="34" t="s">
        <v>2</v>
      </c>
      <c r="E13" s="33">
        <f t="shared" ca="1" si="8"/>
        <v>8</v>
      </c>
      <c r="F13" s="35" t="s">
        <v>18</v>
      </c>
      <c r="G13" s="36">
        <f t="shared" ca="1" si="13"/>
        <v>72</v>
      </c>
      <c r="H13" s="13"/>
      <c r="I13" s="13"/>
      <c r="J13" s="32" t="s">
        <v>15</v>
      </c>
      <c r="K13" s="33">
        <f t="shared" ca="1" si="9"/>
        <v>9</v>
      </c>
      <c r="L13" s="34" t="s">
        <v>2</v>
      </c>
      <c r="M13" s="33">
        <f t="shared" ca="1" si="10"/>
        <v>6</v>
      </c>
      <c r="N13" s="35" t="s">
        <v>18</v>
      </c>
      <c r="O13" s="36">
        <f t="shared" ca="1" si="11"/>
        <v>54</v>
      </c>
      <c r="P13" s="36"/>
      <c r="Q13" s="1"/>
      <c r="R13" s="37" t="str">
        <f t="shared" si="12"/>
        <v/>
      </c>
      <c r="S13" s="43" t="s">
        <v>28</v>
      </c>
      <c r="T13" s="44">
        <v>5</v>
      </c>
      <c r="U13" s="51">
        <f ca="1">COUNTIFS($C$6:$C$15,1,$E$6:$E$15,5)+COUNTIFS($K$6:$K$15,1,$M$6:$M$15,5)</f>
        <v>0</v>
      </c>
      <c r="V13" s="52">
        <f ca="1">COUNTIFS($C$6:$C$15,2,$E$6:$E$15,5)+COUNTIFS($K$6:$K$15,2,$M$6:$M$15,5)</f>
        <v>0</v>
      </c>
      <c r="W13" s="52">
        <f ca="1">COUNTIFS($C$6:$C$15,3,$E$6:$E$15,5)+COUNTIFS($K$6:$K$15,3,$M$6:$M$15,5)</f>
        <v>0</v>
      </c>
      <c r="X13" s="52">
        <f ca="1">COUNTIFS($C$6:$C$15,4,$E$6:$E$15,5)+COUNTIFS($K$6:$K$15,4,$M$6:$M$15,5)</f>
        <v>0</v>
      </c>
      <c r="Y13" s="52">
        <f ca="1">COUNTIFS($C$6:$C$15,5,$E$6:$E$15,5)+COUNTIFS($K$6:$K$15,5,$M$6:$M$15,5)</f>
        <v>0</v>
      </c>
      <c r="Z13" s="52">
        <f ca="1">COUNTIFS($C$6:$C$15,6,$E$6:$E$15,5)+COUNTIFS($K$6:$K$15,6,$M$6:$M$15,5)</f>
        <v>0</v>
      </c>
      <c r="AA13" s="52">
        <f ca="1">COUNTIFS($C$6:$C$15,7,$E$6:$E$15,5)+COUNTIFS($K$6:$K$15,7,$M$6:$M$15,5)</f>
        <v>1</v>
      </c>
      <c r="AB13" s="52">
        <f ca="1">COUNTIFS($C$6:$C$15,8,$E$6:$E$15,5)+COUNTIFS($K$6:$K$15,8,$M$6:$M$15,5)</f>
        <v>1</v>
      </c>
      <c r="AC13" s="53">
        <f ca="1">COUNTIFS($C$6:$C$15,9,$E$6:$E$15,5)+COUNTIFS($K$6:$K$15,9,$M$6:$M$15,5)</f>
        <v>1</v>
      </c>
      <c r="AE13" s="13"/>
      <c r="AF13" s="13"/>
      <c r="AG13" s="4">
        <f t="shared" ca="1" si="6"/>
        <v>0.67742242979306211</v>
      </c>
      <c r="AH13" s="5">
        <f t="shared" ca="1" si="0"/>
        <v>7</v>
      </c>
      <c r="AI13" s="14"/>
      <c r="AJ13" s="15">
        <v>13</v>
      </c>
      <c r="AK13" s="16">
        <f t="shared" si="14"/>
        <v>8</v>
      </c>
      <c r="AL13" s="17">
        <v>4</v>
      </c>
      <c r="AN13" s="18">
        <f t="shared" ca="1" si="5"/>
        <v>0.34828438958560493</v>
      </c>
      <c r="AO13" s="5">
        <f t="shared" ca="1" si="2"/>
        <v>12</v>
      </c>
      <c r="AP13" s="14"/>
      <c r="AQ13" s="15">
        <v>13</v>
      </c>
      <c r="AR13" s="16">
        <f t="shared" si="15"/>
        <v>8</v>
      </c>
      <c r="AS13" s="17">
        <v>4</v>
      </c>
    </row>
    <row r="14" spans="1:45" ht="63" customHeight="1" thickBot="1" x14ac:dyDescent="0.2">
      <c r="A14" s="13"/>
      <c r="B14" s="32" t="s">
        <v>10</v>
      </c>
      <c r="C14" s="33">
        <f t="shared" ca="1" si="7"/>
        <v>7</v>
      </c>
      <c r="D14" s="34" t="s">
        <v>2</v>
      </c>
      <c r="E14" s="33">
        <f t="shared" ca="1" si="8"/>
        <v>1</v>
      </c>
      <c r="F14" s="35" t="s">
        <v>18</v>
      </c>
      <c r="G14" s="36">
        <f t="shared" ca="1" si="13"/>
        <v>7</v>
      </c>
      <c r="H14" s="13"/>
      <c r="I14" s="13"/>
      <c r="J14" s="32" t="s">
        <v>16</v>
      </c>
      <c r="K14" s="33">
        <f ca="1">IF($Q$15&gt;=3,VLOOKUP($AH22,$AJ$1:$AL$81,2,FALSE),VLOOKUP($AO1,$AQ$1:$AS$18,2,FALSE))</f>
        <v>8</v>
      </c>
      <c r="L14" s="34" t="s">
        <v>2</v>
      </c>
      <c r="M14" s="33">
        <f ca="1">IF($Q$15&gt;=3,VLOOKUP($AH22,$AJ$1:$AL$81,3,FALSE),VLOOKUP($AO1,$AQ$1:$AS$18,3,FALSE))</f>
        <v>7</v>
      </c>
      <c r="N14" s="35" t="s">
        <v>18</v>
      </c>
      <c r="O14" s="36">
        <f t="shared" ca="1" si="11"/>
        <v>56</v>
      </c>
      <c r="P14" s="36"/>
      <c r="Q14" s="1"/>
      <c r="R14" s="37" t="str">
        <f t="shared" si="12"/>
        <v/>
      </c>
      <c r="S14" s="43" t="s">
        <v>29</v>
      </c>
      <c r="T14" s="44">
        <v>6</v>
      </c>
      <c r="U14" s="51">
        <f ca="1">COUNTIFS($C$6:$C$15,1,$E$6:$E$15,6)+COUNTIFS($K$6:$K$15,1,$M$6:$M$15,6)</f>
        <v>0</v>
      </c>
      <c r="V14" s="52">
        <f ca="1">COUNTIFS($C$6:$C$15,2,$E$6:$E$15,6)+COUNTIFS($K$6:$K$15,2,$M$6:$M$15,6)</f>
        <v>0</v>
      </c>
      <c r="W14" s="52">
        <f ca="1">COUNTIFS($C$6:$C$15,3,$E$6:$E$15,6)+COUNTIFS($K$6:$K$15,3,$M$6:$M$15,6)</f>
        <v>0</v>
      </c>
      <c r="X14" s="52">
        <f ca="1">COUNTIFS($C$6:$C$15,4,$E$6:$E$15,6)+COUNTIFS($K$6:$K$15,4,$M$6:$M$15,6)</f>
        <v>0</v>
      </c>
      <c r="Y14" s="52">
        <f ca="1">COUNTIFS($C$6:$C$15,5,$E$6:$E$15,6)+COUNTIFS($K$6:$K$15,5,$M$6:$M$15,6)</f>
        <v>0</v>
      </c>
      <c r="Z14" s="52">
        <f ca="1">COUNTIFS($C$6:$C$15,6,$E$6:$E$15,6)+COUNTIFS($K$6:$K$15,6,$M$6:$M$15,6)</f>
        <v>0</v>
      </c>
      <c r="AA14" s="52">
        <f ca="1">COUNTIFS($C$6:$C$15,7,$E$6:$E$15,6)+COUNTIFS($K$6:$K$15,7,$M$6:$M$15,6)</f>
        <v>1</v>
      </c>
      <c r="AB14" s="52">
        <f ca="1">COUNTIFS($C$6:$C$15,8,$E$6:$E$15,6)+COUNTIFS($K$6:$K$15,8,$M$6:$M$15,6)</f>
        <v>1</v>
      </c>
      <c r="AC14" s="53">
        <f ca="1">COUNTIFS($C$6:$C$15,9,$E$6:$E$15,6)+COUNTIFS($K$6:$K$15,9,$M$6:$M$15,6)</f>
        <v>1</v>
      </c>
      <c r="AE14" s="13"/>
      <c r="AF14" s="13"/>
      <c r="AG14" s="4">
        <f t="shared" ca="1" si="6"/>
        <v>0.13559332265328516</v>
      </c>
      <c r="AH14" s="5">
        <f t="shared" ca="1" si="0"/>
        <v>25</v>
      </c>
      <c r="AI14" s="14"/>
      <c r="AJ14" s="15">
        <v>14</v>
      </c>
      <c r="AK14" s="16">
        <f t="shared" si="14"/>
        <v>8</v>
      </c>
      <c r="AL14" s="17">
        <v>5</v>
      </c>
      <c r="AN14" s="18">
        <f t="shared" ca="1" si="5"/>
        <v>0.41515626380689341</v>
      </c>
      <c r="AO14" s="5">
        <f t="shared" ca="1" si="2"/>
        <v>11</v>
      </c>
      <c r="AP14" s="14"/>
      <c r="AQ14" s="15">
        <v>14</v>
      </c>
      <c r="AR14" s="16">
        <f t="shared" si="15"/>
        <v>8</v>
      </c>
      <c r="AS14" s="17">
        <v>5</v>
      </c>
    </row>
    <row r="15" spans="1:45" ht="63" customHeight="1" thickBot="1" x14ac:dyDescent="0.2">
      <c r="A15" s="13"/>
      <c r="B15" s="32" t="s">
        <v>11</v>
      </c>
      <c r="C15" s="33">
        <f t="shared" ca="1" si="7"/>
        <v>7</v>
      </c>
      <c r="D15" s="34" t="s">
        <v>2</v>
      </c>
      <c r="E15" s="33">
        <f t="shared" ca="1" si="8"/>
        <v>4</v>
      </c>
      <c r="F15" s="35" t="s">
        <v>18</v>
      </c>
      <c r="G15" s="36">
        <f t="shared" ca="1" si="13"/>
        <v>28</v>
      </c>
      <c r="H15" s="13"/>
      <c r="I15" s="13"/>
      <c r="J15" s="32" t="s">
        <v>17</v>
      </c>
      <c r="K15" s="33">
        <f ca="1">IF($Q$15&gt;=3,VLOOKUP($AH23,$AJ$1:$AL$81,2,FALSE),VLOOKUP($AO2,$AQ$1:$AS$18,2,FALSE))</f>
        <v>8</v>
      </c>
      <c r="L15" s="34" t="s">
        <v>2</v>
      </c>
      <c r="M15" s="33">
        <f ca="1">IF($Q$15&gt;=3,VLOOKUP($AH23,$AJ$1:$AL$81,3,FALSE),VLOOKUP($AO2,$AQ$1:$AS$18,3,FALSE))</f>
        <v>8</v>
      </c>
      <c r="N15" s="35" t="s">
        <v>18</v>
      </c>
      <c r="O15" s="36">
        <f t="shared" ca="1" si="11"/>
        <v>64</v>
      </c>
      <c r="P15" s="36"/>
      <c r="Q15" s="54">
        <f>COUNTA(Q6:Q14)</f>
        <v>3</v>
      </c>
      <c r="R15" s="36"/>
      <c r="T15" s="44">
        <v>7</v>
      </c>
      <c r="U15" s="51">
        <f ca="1">COUNTIFS($C$6:$C$15,1,$E$6:$E$15,7)+COUNTIFS($K$6:$K$15,1,$M$6:$M$15,7)</f>
        <v>0</v>
      </c>
      <c r="V15" s="52">
        <f ca="1">COUNTIFS($C$6:$C$15,2,$E$6:$E$15,7)+COUNTIFS($K$6:$K$15,2,$M$6:$M$15,7)</f>
        <v>0</v>
      </c>
      <c r="W15" s="52">
        <f ca="1">COUNTIFS($C$6:$C$15,3,$E$6:$E$15,7)+COUNTIFS($K$6:$K$15,3,$M$6:$M$15,7)</f>
        <v>0</v>
      </c>
      <c r="X15" s="52">
        <f ca="1">COUNTIFS($C$6:$C$15,4,$E$6:$E$15,7)+COUNTIFS($K$6:$K$15,4,$M$6:$M$15,7)</f>
        <v>0</v>
      </c>
      <c r="Y15" s="52">
        <f ca="1">COUNTIFS($C$6:$C$15,5,$E$6:$E$15,7)+COUNTIFS($K$6:$K$15,5,$M$6:$M$15,7)</f>
        <v>0</v>
      </c>
      <c r="Z15" s="52">
        <f ca="1">COUNTIFS($C$6:$C$15,6,$E$6:$E$15,7)+COUNTIFS($K$6:$K$15,6,$M$6:$M$15,7)</f>
        <v>0</v>
      </c>
      <c r="AA15" s="52">
        <f ca="1">COUNTIFS($C$6:$C$15,7,$E$6:$E$15,7)+COUNTIFS($K$6:$K$15,7,$M$6:$M$15,7)</f>
        <v>1</v>
      </c>
      <c r="AB15" s="52">
        <f ca="1">COUNTIFS($C$6:$C$15,8,$E$6:$E$15,7)+COUNTIFS($K$6:$K$15,8,$M$6:$M$15,7)</f>
        <v>1</v>
      </c>
      <c r="AC15" s="53">
        <f ca="1">COUNTIFS($C$6:$C$15,9,$E$6:$E$15,7)+COUNTIFS($K$6:$K$15,9,$M$6:$M$15,7)</f>
        <v>1</v>
      </c>
      <c r="AE15" s="13"/>
      <c r="AF15" s="13"/>
      <c r="AG15" s="4">
        <f t="shared" ca="1" si="6"/>
        <v>0.52651821031890444</v>
      </c>
      <c r="AH15" s="5">
        <f t="shared" ca="1" si="0"/>
        <v>13</v>
      </c>
      <c r="AI15" s="14"/>
      <c r="AJ15" s="15">
        <v>15</v>
      </c>
      <c r="AK15" s="16">
        <f t="shared" si="14"/>
        <v>8</v>
      </c>
      <c r="AL15" s="17">
        <v>6</v>
      </c>
      <c r="AN15" s="18">
        <f t="shared" ca="1" si="5"/>
        <v>9.8716171598086433E-2</v>
      </c>
      <c r="AO15" s="5">
        <f t="shared" ca="1" si="2"/>
        <v>16</v>
      </c>
      <c r="AP15" s="14"/>
      <c r="AQ15" s="15">
        <v>15</v>
      </c>
      <c r="AR15" s="16">
        <f t="shared" si="15"/>
        <v>8</v>
      </c>
      <c r="AS15" s="17">
        <v>6</v>
      </c>
    </row>
    <row r="16" spans="1:45" ht="36" x14ac:dyDescent="0.15">
      <c r="A16" s="90" t="str">
        <f>A1</f>
        <v>かけざん九九 ミックス (段指定)</v>
      </c>
      <c r="B16" s="90"/>
      <c r="C16" s="90"/>
      <c r="D16" s="90"/>
      <c r="E16" s="90"/>
      <c r="F16" s="90"/>
      <c r="G16" s="90"/>
      <c r="H16" s="90"/>
      <c r="I16" s="90"/>
      <c r="J16" s="90"/>
      <c r="K16" s="90"/>
      <c r="L16" s="90"/>
      <c r="M16" s="90"/>
      <c r="N16" s="88">
        <f>N1</f>
        <v>1</v>
      </c>
      <c r="O16" s="88"/>
      <c r="P16" s="2"/>
      <c r="Q16" s="2"/>
      <c r="R16" s="2"/>
      <c r="T16" s="44">
        <v>8</v>
      </c>
      <c r="U16" s="51">
        <f ca="1">COUNTIFS($C$6:$C$15,1,$E$6:$E$15,8)+COUNTIFS($K$6:$K$15,1,$M$6:$M$15,8)</f>
        <v>0</v>
      </c>
      <c r="V16" s="52">
        <f ca="1">COUNTIFS($C$6:$C$15,2,$E$6:$E$15,8)+COUNTIFS($K$6:$K$15,2,$M$6:$M$15,8)</f>
        <v>0</v>
      </c>
      <c r="W16" s="52">
        <f ca="1">COUNTIFS($C$6:$C$15,3,$E$6:$E$15,8)+COUNTIFS($K$6:$K$15,3,$M$6:$M$15,8)</f>
        <v>0</v>
      </c>
      <c r="X16" s="52">
        <f ca="1">COUNTIFS($C$6:$C$15,4,$E$6:$E$15,8)+COUNTIFS($K$6:$K$15,4,$M$6:$M$15,8)</f>
        <v>0</v>
      </c>
      <c r="Y16" s="52">
        <f ca="1">COUNTIFS($C$6:$C$15,5,$E$6:$E$15,8)+COUNTIFS($K$6:$K$15,5,$M$6:$M$15,8)</f>
        <v>0</v>
      </c>
      <c r="Z16" s="52">
        <f ca="1">COUNTIFS($C$6:$C$15,6,$E$6:$E$15,8)+COUNTIFS($K$6:$K$15,6,$M$6:$M$15,8)</f>
        <v>0</v>
      </c>
      <c r="AA16" s="52">
        <f ca="1">COUNTIFS($C$6:$C$15,7,$E$6:$E$15,8)+COUNTIFS($K$6:$K$15,7,$M$6:$M$15,8)</f>
        <v>0</v>
      </c>
      <c r="AB16" s="52">
        <f ca="1">COUNTIFS($C$6:$C$15,8,$E$6:$E$15,8)+COUNTIFS($K$6:$K$15,8,$M$6:$M$15,8)</f>
        <v>1</v>
      </c>
      <c r="AC16" s="53">
        <f ca="1">COUNTIFS($C$6:$C$15,9,$E$6:$E$15,8)+COUNTIFS($K$6:$K$15,9,$M$6:$M$15,8)</f>
        <v>1</v>
      </c>
      <c r="AE16" s="13"/>
      <c r="AF16" s="13"/>
      <c r="AG16" s="4">
        <f t="shared" ref="AG16:AG34" ca="1" si="16">IF(AK16=0,,RAND())</f>
        <v>0.33773409138178656</v>
      </c>
      <c r="AH16" s="5">
        <f t="shared" ca="1" si="0"/>
        <v>18</v>
      </c>
      <c r="AI16" s="14"/>
      <c r="AJ16" s="15">
        <v>16</v>
      </c>
      <c r="AK16" s="16">
        <f t="shared" si="14"/>
        <v>8</v>
      </c>
      <c r="AL16" s="17">
        <v>7</v>
      </c>
      <c r="AN16" s="18">
        <f t="shared" ca="1" si="5"/>
        <v>9.410366283677174E-2</v>
      </c>
      <c r="AO16" s="5">
        <f t="shared" ca="1" si="2"/>
        <v>17</v>
      </c>
      <c r="AP16" s="14"/>
      <c r="AQ16" s="15">
        <v>16</v>
      </c>
      <c r="AR16" s="16">
        <f t="shared" si="15"/>
        <v>8</v>
      </c>
      <c r="AS16" s="17">
        <v>7</v>
      </c>
    </row>
    <row r="17" spans="1:45" ht="24.75" customHeight="1" thickBot="1" x14ac:dyDescent="0.2">
      <c r="A17" s="75" t="str">
        <f>A2</f>
        <v>7のだん　8のだん　9のだん　</v>
      </c>
      <c r="B17" s="75"/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  <c r="O17" s="75"/>
      <c r="P17" s="57"/>
      <c r="Q17" s="57"/>
      <c r="R17" s="57"/>
      <c r="T17" s="44">
        <v>9</v>
      </c>
      <c r="U17" s="74">
        <f ca="1">COUNTIFS($C$6:$C$15,1,$E$6:$E$15,9)+COUNTIFS($K$6:$K$15,1,$M$6:$M$15,9)</f>
        <v>0</v>
      </c>
      <c r="V17" s="55">
        <f ca="1">COUNTIFS($C$6:$C$15,2,$E$6:$E$15,9)+COUNTIFS($K$6:$K$15,2,$M$6:$M$15,9)</f>
        <v>0</v>
      </c>
      <c r="W17" s="55">
        <f ca="1">COUNTIFS($C$6:$C$15,3,$E$6:$E$15,9)+COUNTIFS($K$6:$K$15,3,$M$6:$M$15,9)</f>
        <v>0</v>
      </c>
      <c r="X17" s="55">
        <f ca="1">COUNTIFS($C$6:$C$15,4,$E$6:$E$15,9)+COUNTIFS($K$6:$K$15,4,$M$6:$M$15,9)</f>
        <v>0</v>
      </c>
      <c r="Y17" s="55">
        <f ca="1">COUNTIFS($C$6:$C$15,5,$E$6:$E$15,9)+COUNTIFS($K$6:$K$15,5,$M$6:$M$15,9)</f>
        <v>0</v>
      </c>
      <c r="Z17" s="55">
        <f ca="1">COUNTIFS($C$6:$C$15,6,$E$6:$E$15,9)+COUNTIFS($K$6:$K$15,6,$M$6:$M$15,9)</f>
        <v>0</v>
      </c>
      <c r="AA17" s="55">
        <f ca="1">COUNTIFS($C$6:$C$15,7,$E$6:$E$15,9)+COUNTIFS($K$6:$K$15,7,$M$6:$M$15,9)</f>
        <v>1</v>
      </c>
      <c r="AB17" s="55">
        <f ca="1">COUNTIFS($C$6:$C$15,8,$E$6:$E$15,9)+COUNTIFS($K$6:$K$15,8,$M$6:$M$15,9)</f>
        <v>1</v>
      </c>
      <c r="AC17" s="56">
        <f ca="1">COUNTIFS($C$6:$C$15,9,$E$6:$E$15,9)+COUNTIFS($K$6:$K$15,9,$M$6:$M$15,9)</f>
        <v>1</v>
      </c>
      <c r="AE17" s="13"/>
      <c r="AF17" s="13"/>
      <c r="AG17" s="4">
        <f t="shared" ca="1" si="16"/>
        <v>0.85773935803408807</v>
      </c>
      <c r="AH17" s="5">
        <f t="shared" ca="1" si="0"/>
        <v>2</v>
      </c>
      <c r="AI17" s="14"/>
      <c r="AJ17" s="15">
        <v>17</v>
      </c>
      <c r="AK17" s="16">
        <f t="shared" si="14"/>
        <v>8</v>
      </c>
      <c r="AL17" s="17">
        <v>8</v>
      </c>
      <c r="AN17" s="18">
        <f t="shared" ca="1" si="5"/>
        <v>0.74400016915439515</v>
      </c>
      <c r="AO17" s="5">
        <f t="shared" ca="1" si="2"/>
        <v>4</v>
      </c>
      <c r="AP17" s="14"/>
      <c r="AQ17" s="15">
        <v>17</v>
      </c>
      <c r="AR17" s="16">
        <f t="shared" si="15"/>
        <v>8</v>
      </c>
      <c r="AS17" s="17">
        <v>8</v>
      </c>
    </row>
    <row r="18" spans="1:45" ht="24.75" customHeight="1" thickBot="1" x14ac:dyDescent="0.2">
      <c r="A18" s="21"/>
      <c r="B18" s="61"/>
      <c r="C18" s="61"/>
      <c r="D18" s="61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61"/>
      <c r="P18" s="61"/>
      <c r="Q18" s="61"/>
      <c r="R18" s="61"/>
      <c r="S18" s="61"/>
      <c r="T18" s="13"/>
      <c r="U18" s="13"/>
      <c r="V18" s="13"/>
      <c r="W18" s="13"/>
      <c r="X18" s="13"/>
      <c r="Y18" s="13"/>
      <c r="Z18" s="13"/>
      <c r="AA18" s="13"/>
      <c r="AB18" s="13"/>
      <c r="AC18" s="13">
        <f ca="1">SUM(U9:AC17)</f>
        <v>20</v>
      </c>
      <c r="AE18" s="13"/>
      <c r="AF18" s="13"/>
      <c r="AG18" s="4">
        <f t="shared" ca="1" si="16"/>
        <v>0.2011395755824501</v>
      </c>
      <c r="AH18" s="5">
        <f t="shared" ca="1" si="0"/>
        <v>24</v>
      </c>
      <c r="AI18" s="14"/>
      <c r="AJ18" s="48">
        <v>18</v>
      </c>
      <c r="AK18" s="49">
        <f t="shared" si="14"/>
        <v>8</v>
      </c>
      <c r="AL18" s="50">
        <v>9</v>
      </c>
      <c r="AN18" s="58">
        <f t="shared" ca="1" si="5"/>
        <v>0.73246798849260963</v>
      </c>
      <c r="AO18" s="59">
        <f t="shared" ca="1" si="2"/>
        <v>6</v>
      </c>
      <c r="AP18" s="60"/>
      <c r="AQ18" s="48">
        <v>18</v>
      </c>
      <c r="AR18" s="49">
        <f t="shared" si="15"/>
        <v>8</v>
      </c>
      <c r="AS18" s="50">
        <v>9</v>
      </c>
    </row>
    <row r="19" spans="1:45" ht="24.75" customHeight="1" x14ac:dyDescent="0.15">
      <c r="A19" s="25"/>
      <c r="B19" s="26" t="str">
        <f t="shared" ref="B19:B30" si="17">B4</f>
        <v>月</v>
      </c>
      <c r="C19" s="27"/>
      <c r="D19" s="28" t="str">
        <f t="shared" ref="D19:D30" si="18">D4</f>
        <v>日</v>
      </c>
      <c r="F19" s="76" t="str">
        <f t="shared" ref="F19:F30" si="19">F4</f>
        <v>名前</v>
      </c>
      <c r="G19" s="77"/>
      <c r="H19" s="25"/>
      <c r="I19" s="25"/>
      <c r="J19" s="30"/>
      <c r="K19" s="30"/>
      <c r="L19" s="30"/>
      <c r="M19" s="25"/>
      <c r="N19" s="25"/>
      <c r="O19" s="30"/>
      <c r="P19" s="31"/>
      <c r="Q19" s="31"/>
      <c r="R19" s="31"/>
      <c r="S19" s="31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4">
        <f t="shared" ca="1" si="16"/>
        <v>0.62511031980991438</v>
      </c>
      <c r="AH19" s="5">
        <f t="shared" ca="1" si="0"/>
        <v>11</v>
      </c>
      <c r="AI19" s="14"/>
      <c r="AJ19" s="7">
        <v>19</v>
      </c>
      <c r="AK19" s="8">
        <f t="shared" ref="AK19:AK27" si="20">$Q$8</f>
        <v>9</v>
      </c>
      <c r="AL19" s="9">
        <v>1</v>
      </c>
      <c r="AN19" s="4"/>
      <c r="AO19" s="5"/>
      <c r="AP19" s="14"/>
      <c r="AQ19" s="16"/>
      <c r="AR19" s="16"/>
      <c r="AS19" s="16"/>
    </row>
    <row r="20" spans="1:45" ht="24.75" customHeight="1" x14ac:dyDescent="0.15">
      <c r="A20" s="21"/>
      <c r="B20" s="61">
        <f t="shared" si="17"/>
        <v>0</v>
      </c>
      <c r="C20" s="62">
        <f t="shared" ref="C20:C30" si="21">C5</f>
        <v>0</v>
      </c>
      <c r="D20" s="61">
        <f t="shared" si="18"/>
        <v>0</v>
      </c>
      <c r="E20" s="62">
        <f t="shared" ref="E20:E30" si="22">E5</f>
        <v>0</v>
      </c>
      <c r="F20" s="61">
        <f t="shared" si="19"/>
        <v>0</v>
      </c>
      <c r="G20" s="62">
        <f t="shared" ref="G20:H30" si="23">G5</f>
        <v>0</v>
      </c>
      <c r="H20" s="61">
        <f t="shared" si="23"/>
        <v>0</v>
      </c>
      <c r="I20" s="61"/>
      <c r="J20" s="61">
        <f t="shared" ref="J20:O30" si="24">J5</f>
        <v>0</v>
      </c>
      <c r="K20" s="61">
        <f t="shared" si="24"/>
        <v>0</v>
      </c>
      <c r="L20" s="61">
        <f t="shared" si="24"/>
        <v>0</v>
      </c>
      <c r="M20" s="61">
        <f t="shared" si="24"/>
        <v>0</v>
      </c>
      <c r="N20" s="61">
        <f t="shared" si="24"/>
        <v>0</v>
      </c>
      <c r="O20" s="61">
        <f t="shared" si="24"/>
        <v>0</v>
      </c>
      <c r="P20" s="61"/>
      <c r="Q20" s="61"/>
      <c r="R20" s="61"/>
      <c r="S20" s="61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4">
        <f t="shared" ca="1" si="16"/>
        <v>0.29642342267635335</v>
      </c>
      <c r="AH20" s="5">
        <f t="shared" ca="1" si="0"/>
        <v>20</v>
      </c>
      <c r="AI20" s="14"/>
      <c r="AJ20" s="15">
        <v>20</v>
      </c>
      <c r="AK20" s="16">
        <f t="shared" si="20"/>
        <v>9</v>
      </c>
      <c r="AL20" s="17">
        <v>2</v>
      </c>
      <c r="AN20" s="4"/>
      <c r="AO20" s="5"/>
      <c r="AP20" s="14"/>
      <c r="AQ20" s="16"/>
      <c r="AR20" s="16"/>
      <c r="AS20" s="16"/>
    </row>
    <row r="21" spans="1:45" ht="63" customHeight="1" x14ac:dyDescent="0.15">
      <c r="A21" s="13"/>
      <c r="B21" s="32" t="str">
        <f t="shared" si="17"/>
        <v>(1)</v>
      </c>
      <c r="C21" s="33">
        <f t="shared" ca="1" si="21"/>
        <v>8</v>
      </c>
      <c r="D21" s="35" t="str">
        <f t="shared" si="18"/>
        <v>×</v>
      </c>
      <c r="E21" s="33">
        <f t="shared" ca="1" si="22"/>
        <v>3</v>
      </c>
      <c r="F21" s="35" t="str">
        <f t="shared" si="19"/>
        <v>＝</v>
      </c>
      <c r="G21" s="63">
        <f t="shared" ca="1" si="23"/>
        <v>24</v>
      </c>
      <c r="H21" s="64">
        <f t="shared" si="23"/>
        <v>0</v>
      </c>
      <c r="I21" s="64"/>
      <c r="J21" s="32" t="str">
        <f t="shared" si="24"/>
        <v>(11)</v>
      </c>
      <c r="K21" s="33">
        <f t="shared" ca="1" si="24"/>
        <v>7</v>
      </c>
      <c r="L21" s="35" t="str">
        <f t="shared" si="24"/>
        <v>×</v>
      </c>
      <c r="M21" s="33">
        <f t="shared" ca="1" si="24"/>
        <v>9</v>
      </c>
      <c r="N21" s="35" t="str">
        <f t="shared" si="24"/>
        <v>＝</v>
      </c>
      <c r="O21" s="63">
        <f t="shared" ca="1" si="24"/>
        <v>63</v>
      </c>
      <c r="P21" s="63"/>
      <c r="Q21" s="63"/>
      <c r="R21" s="63"/>
      <c r="S21" s="6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4">
        <f t="shared" ca="1" si="16"/>
        <v>0.25688416004177617</v>
      </c>
      <c r="AH21" s="5">
        <f t="shared" ca="1" si="0"/>
        <v>21</v>
      </c>
      <c r="AI21" s="14"/>
      <c r="AJ21" s="15">
        <v>21</v>
      </c>
      <c r="AK21" s="16">
        <f t="shared" si="20"/>
        <v>9</v>
      </c>
      <c r="AL21" s="17">
        <v>3</v>
      </c>
      <c r="AN21" s="4"/>
      <c r="AO21" s="5"/>
      <c r="AP21" s="14"/>
      <c r="AQ21" s="16"/>
      <c r="AR21" s="16"/>
      <c r="AS21" s="16"/>
    </row>
    <row r="22" spans="1:45" ht="63" customHeight="1" x14ac:dyDescent="0.15">
      <c r="A22" s="13"/>
      <c r="B22" s="32" t="str">
        <f t="shared" si="17"/>
        <v>(2)</v>
      </c>
      <c r="C22" s="33">
        <f t="shared" ca="1" si="21"/>
        <v>7</v>
      </c>
      <c r="D22" s="35" t="str">
        <f t="shared" si="18"/>
        <v>×</v>
      </c>
      <c r="E22" s="33">
        <f t="shared" ca="1" si="22"/>
        <v>6</v>
      </c>
      <c r="F22" s="35" t="str">
        <f t="shared" si="19"/>
        <v>＝</v>
      </c>
      <c r="G22" s="63">
        <f t="shared" ca="1" si="23"/>
        <v>42</v>
      </c>
      <c r="H22" s="64">
        <f t="shared" si="23"/>
        <v>0</v>
      </c>
      <c r="I22" s="64"/>
      <c r="J22" s="32" t="str">
        <f t="shared" si="24"/>
        <v>(12)</v>
      </c>
      <c r="K22" s="33">
        <f t="shared" ca="1" si="24"/>
        <v>8</v>
      </c>
      <c r="L22" s="35" t="str">
        <f t="shared" si="24"/>
        <v>×</v>
      </c>
      <c r="M22" s="33">
        <f t="shared" ca="1" si="24"/>
        <v>5</v>
      </c>
      <c r="N22" s="35" t="str">
        <f t="shared" si="24"/>
        <v>＝</v>
      </c>
      <c r="O22" s="63">
        <f t="shared" ca="1" si="24"/>
        <v>40</v>
      </c>
      <c r="P22" s="63"/>
      <c r="Q22" s="63"/>
      <c r="R22" s="63"/>
      <c r="S22" s="6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4">
        <f t="shared" ca="1" si="16"/>
        <v>0.36494989948650025</v>
      </c>
      <c r="AH22" s="5">
        <f t="shared" ca="1" si="0"/>
        <v>16</v>
      </c>
      <c r="AI22" s="14"/>
      <c r="AJ22" s="15">
        <v>22</v>
      </c>
      <c r="AK22" s="16">
        <f t="shared" si="20"/>
        <v>9</v>
      </c>
      <c r="AL22" s="17">
        <v>4</v>
      </c>
      <c r="AN22" s="4"/>
      <c r="AO22" s="5"/>
      <c r="AP22" s="14"/>
      <c r="AQ22" s="16"/>
      <c r="AR22" s="16"/>
      <c r="AS22" s="16"/>
    </row>
    <row r="23" spans="1:45" ht="63" customHeight="1" x14ac:dyDescent="0.15">
      <c r="A23" s="13"/>
      <c r="B23" s="32" t="str">
        <f t="shared" si="17"/>
        <v>(3)</v>
      </c>
      <c r="C23" s="33">
        <f t="shared" ca="1" si="21"/>
        <v>8</v>
      </c>
      <c r="D23" s="35" t="str">
        <f t="shared" si="18"/>
        <v>×</v>
      </c>
      <c r="E23" s="33">
        <f t="shared" ca="1" si="22"/>
        <v>6</v>
      </c>
      <c r="F23" s="35" t="str">
        <f t="shared" si="19"/>
        <v>＝</v>
      </c>
      <c r="G23" s="63">
        <f t="shared" ca="1" si="23"/>
        <v>48</v>
      </c>
      <c r="H23" s="64">
        <f t="shared" si="23"/>
        <v>0</v>
      </c>
      <c r="I23" s="64"/>
      <c r="J23" s="32" t="str">
        <f t="shared" si="24"/>
        <v>(13)</v>
      </c>
      <c r="K23" s="33">
        <f t="shared" ca="1" si="24"/>
        <v>7</v>
      </c>
      <c r="L23" s="35" t="str">
        <f t="shared" si="24"/>
        <v>×</v>
      </c>
      <c r="M23" s="33">
        <f t="shared" ca="1" si="24"/>
        <v>7</v>
      </c>
      <c r="N23" s="35" t="str">
        <f t="shared" si="24"/>
        <v>＝</v>
      </c>
      <c r="O23" s="63">
        <f t="shared" ca="1" si="24"/>
        <v>49</v>
      </c>
      <c r="P23" s="63"/>
      <c r="Q23" s="63"/>
      <c r="R23" s="63"/>
      <c r="S23" s="6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4">
        <f t="shared" ca="1" si="16"/>
        <v>0.34589537825329497</v>
      </c>
      <c r="AH23" s="5">
        <f t="shared" ca="1" si="0"/>
        <v>17</v>
      </c>
      <c r="AI23" s="14"/>
      <c r="AJ23" s="15">
        <v>23</v>
      </c>
      <c r="AK23" s="16">
        <f t="shared" si="20"/>
        <v>9</v>
      </c>
      <c r="AL23" s="17">
        <v>5</v>
      </c>
      <c r="AN23" s="4"/>
      <c r="AO23" s="5"/>
      <c r="AP23" s="14"/>
      <c r="AQ23" s="16"/>
      <c r="AR23" s="16"/>
      <c r="AS23" s="16"/>
    </row>
    <row r="24" spans="1:45" ht="63" customHeight="1" x14ac:dyDescent="0.15">
      <c r="A24" s="13"/>
      <c r="B24" s="32" t="str">
        <f t="shared" si="17"/>
        <v>(4)</v>
      </c>
      <c r="C24" s="33">
        <f t="shared" ca="1" si="21"/>
        <v>9</v>
      </c>
      <c r="D24" s="35" t="str">
        <f t="shared" si="18"/>
        <v>×</v>
      </c>
      <c r="E24" s="33">
        <f t="shared" ca="1" si="22"/>
        <v>9</v>
      </c>
      <c r="F24" s="35" t="str">
        <f t="shared" si="19"/>
        <v>＝</v>
      </c>
      <c r="G24" s="63">
        <f t="shared" ca="1" si="23"/>
        <v>81</v>
      </c>
      <c r="H24" s="64">
        <f t="shared" si="23"/>
        <v>0</v>
      </c>
      <c r="I24" s="64"/>
      <c r="J24" s="32" t="str">
        <f t="shared" si="24"/>
        <v>(14)</v>
      </c>
      <c r="K24" s="33">
        <f t="shared" ca="1" si="24"/>
        <v>9</v>
      </c>
      <c r="L24" s="35" t="str">
        <f t="shared" si="24"/>
        <v>×</v>
      </c>
      <c r="M24" s="33">
        <f t="shared" ca="1" si="24"/>
        <v>7</v>
      </c>
      <c r="N24" s="35" t="str">
        <f t="shared" si="24"/>
        <v>＝</v>
      </c>
      <c r="O24" s="63">
        <f t="shared" ca="1" si="24"/>
        <v>63</v>
      </c>
      <c r="P24" s="63"/>
      <c r="Q24" s="63"/>
      <c r="R24" s="63"/>
      <c r="S24" s="6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4">
        <f t="shared" ca="1" si="16"/>
        <v>0.30019665651933192</v>
      </c>
      <c r="AH24" s="5">
        <f t="shared" ca="1" si="0"/>
        <v>19</v>
      </c>
      <c r="AI24" s="14"/>
      <c r="AJ24" s="15">
        <v>24</v>
      </c>
      <c r="AK24" s="16">
        <f t="shared" si="20"/>
        <v>9</v>
      </c>
      <c r="AL24" s="17">
        <v>6</v>
      </c>
      <c r="AN24" s="4"/>
      <c r="AO24" s="5"/>
      <c r="AP24" s="14"/>
      <c r="AQ24" s="16"/>
      <c r="AR24" s="16"/>
      <c r="AS24" s="16"/>
    </row>
    <row r="25" spans="1:45" ht="63" customHeight="1" x14ac:dyDescent="0.15">
      <c r="A25" s="13"/>
      <c r="B25" s="32" t="str">
        <f t="shared" si="17"/>
        <v>(5)</v>
      </c>
      <c r="C25" s="33">
        <f t="shared" ca="1" si="21"/>
        <v>7</v>
      </c>
      <c r="D25" s="35" t="str">
        <f t="shared" si="18"/>
        <v>×</v>
      </c>
      <c r="E25" s="33">
        <f t="shared" ca="1" si="22"/>
        <v>3</v>
      </c>
      <c r="F25" s="35" t="str">
        <f t="shared" si="19"/>
        <v>＝</v>
      </c>
      <c r="G25" s="63">
        <f t="shared" ca="1" si="23"/>
        <v>21</v>
      </c>
      <c r="H25" s="64">
        <f t="shared" si="23"/>
        <v>0</v>
      </c>
      <c r="I25" s="64"/>
      <c r="J25" s="32" t="str">
        <f t="shared" si="24"/>
        <v>(15)</v>
      </c>
      <c r="K25" s="33">
        <f t="shared" ca="1" si="24"/>
        <v>8</v>
      </c>
      <c r="L25" s="35" t="str">
        <f t="shared" si="24"/>
        <v>×</v>
      </c>
      <c r="M25" s="33">
        <f t="shared" ca="1" si="24"/>
        <v>4</v>
      </c>
      <c r="N25" s="35" t="str">
        <f t="shared" si="24"/>
        <v>＝</v>
      </c>
      <c r="O25" s="63">
        <f t="shared" ca="1" si="24"/>
        <v>32</v>
      </c>
      <c r="P25" s="63"/>
      <c r="Q25" s="63"/>
      <c r="R25" s="63"/>
      <c r="S25" s="6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4">
        <f t="shared" ca="1" si="16"/>
        <v>0.24311165364304843</v>
      </c>
      <c r="AH25" s="5">
        <f t="shared" ca="1" si="0"/>
        <v>22</v>
      </c>
      <c r="AI25" s="14"/>
      <c r="AJ25" s="15">
        <v>25</v>
      </c>
      <c r="AK25" s="16">
        <f t="shared" si="20"/>
        <v>9</v>
      </c>
      <c r="AL25" s="17">
        <v>7</v>
      </c>
      <c r="AN25" s="4"/>
      <c r="AO25" s="5"/>
      <c r="AP25" s="14"/>
      <c r="AQ25" s="16"/>
      <c r="AR25" s="16"/>
      <c r="AS25" s="16"/>
    </row>
    <row r="26" spans="1:45" ht="63" customHeight="1" x14ac:dyDescent="0.15">
      <c r="A26" s="13"/>
      <c r="B26" s="32" t="str">
        <f t="shared" si="17"/>
        <v>(6)</v>
      </c>
      <c r="C26" s="33">
        <f t="shared" ca="1" si="21"/>
        <v>9</v>
      </c>
      <c r="D26" s="35" t="str">
        <f t="shared" si="18"/>
        <v>×</v>
      </c>
      <c r="E26" s="33">
        <f t="shared" ca="1" si="22"/>
        <v>5</v>
      </c>
      <c r="F26" s="35" t="str">
        <f t="shared" si="19"/>
        <v>＝</v>
      </c>
      <c r="G26" s="63">
        <f t="shared" ca="1" si="23"/>
        <v>45</v>
      </c>
      <c r="H26" s="64">
        <f t="shared" si="23"/>
        <v>0</v>
      </c>
      <c r="I26" s="64"/>
      <c r="J26" s="32" t="str">
        <f t="shared" si="24"/>
        <v>(16)</v>
      </c>
      <c r="K26" s="33">
        <f t="shared" ca="1" si="24"/>
        <v>8</v>
      </c>
      <c r="L26" s="35" t="str">
        <f t="shared" si="24"/>
        <v>×</v>
      </c>
      <c r="M26" s="33">
        <f t="shared" ca="1" si="24"/>
        <v>9</v>
      </c>
      <c r="N26" s="35" t="str">
        <f t="shared" si="24"/>
        <v>＝</v>
      </c>
      <c r="O26" s="63">
        <f t="shared" ca="1" si="24"/>
        <v>72</v>
      </c>
      <c r="P26" s="63"/>
      <c r="Q26" s="63"/>
      <c r="R26" s="63"/>
      <c r="S26" s="6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4">
        <f t="shared" ca="1" si="16"/>
        <v>0.630395473703799</v>
      </c>
      <c r="AH26" s="5">
        <f t="shared" ca="1" si="0"/>
        <v>10</v>
      </c>
      <c r="AI26" s="14"/>
      <c r="AJ26" s="15">
        <v>26</v>
      </c>
      <c r="AK26" s="16">
        <f t="shared" si="20"/>
        <v>9</v>
      </c>
      <c r="AL26" s="17">
        <v>8</v>
      </c>
      <c r="AN26" s="4"/>
      <c r="AO26" s="5"/>
      <c r="AP26" s="14"/>
      <c r="AQ26" s="16"/>
      <c r="AR26" s="16"/>
      <c r="AS26" s="16"/>
    </row>
    <row r="27" spans="1:45" ht="63" customHeight="1" thickBot="1" x14ac:dyDescent="0.2">
      <c r="A27" s="13"/>
      <c r="B27" s="32" t="str">
        <f t="shared" si="17"/>
        <v>(7)</v>
      </c>
      <c r="C27" s="33">
        <f t="shared" ca="1" si="21"/>
        <v>7</v>
      </c>
      <c r="D27" s="35" t="str">
        <f t="shared" si="18"/>
        <v>×</v>
      </c>
      <c r="E27" s="33">
        <f t="shared" ca="1" si="22"/>
        <v>5</v>
      </c>
      <c r="F27" s="35" t="str">
        <f t="shared" si="19"/>
        <v>＝</v>
      </c>
      <c r="G27" s="63">
        <f t="shared" ca="1" si="23"/>
        <v>35</v>
      </c>
      <c r="H27" s="64">
        <f t="shared" si="23"/>
        <v>0</v>
      </c>
      <c r="I27" s="64"/>
      <c r="J27" s="32" t="str">
        <f t="shared" si="24"/>
        <v>(17)</v>
      </c>
      <c r="K27" s="33">
        <f t="shared" ca="1" si="24"/>
        <v>7</v>
      </c>
      <c r="L27" s="35" t="str">
        <f t="shared" si="24"/>
        <v>×</v>
      </c>
      <c r="M27" s="33">
        <f t="shared" ca="1" si="24"/>
        <v>2</v>
      </c>
      <c r="N27" s="35" t="str">
        <f t="shared" si="24"/>
        <v>＝</v>
      </c>
      <c r="O27" s="63">
        <f t="shared" ca="1" si="24"/>
        <v>14</v>
      </c>
      <c r="P27" s="63"/>
      <c r="Q27" s="63"/>
      <c r="R27" s="63"/>
      <c r="S27" s="6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4">
        <f t="shared" ca="1" si="16"/>
        <v>0.64676966150616066</v>
      </c>
      <c r="AH27" s="5">
        <f t="shared" ca="1" si="0"/>
        <v>8</v>
      </c>
      <c r="AI27" s="47"/>
      <c r="AJ27" s="48">
        <v>27</v>
      </c>
      <c r="AK27" s="49">
        <f t="shared" si="20"/>
        <v>9</v>
      </c>
      <c r="AL27" s="50">
        <v>9</v>
      </c>
      <c r="AN27" s="4"/>
      <c r="AO27" s="5"/>
      <c r="AP27" s="14"/>
      <c r="AQ27" s="16"/>
      <c r="AR27" s="16"/>
      <c r="AS27" s="16"/>
    </row>
    <row r="28" spans="1:45" ht="63" customHeight="1" x14ac:dyDescent="0.15">
      <c r="A28" s="13"/>
      <c r="B28" s="32" t="str">
        <f t="shared" si="17"/>
        <v>(8)</v>
      </c>
      <c r="C28" s="33">
        <f t="shared" ca="1" si="21"/>
        <v>9</v>
      </c>
      <c r="D28" s="35" t="str">
        <f t="shared" si="18"/>
        <v>×</v>
      </c>
      <c r="E28" s="33">
        <f t="shared" ca="1" si="22"/>
        <v>8</v>
      </c>
      <c r="F28" s="35" t="str">
        <f t="shared" si="19"/>
        <v>＝</v>
      </c>
      <c r="G28" s="63">
        <f t="shared" ca="1" si="23"/>
        <v>72</v>
      </c>
      <c r="H28" s="64">
        <f t="shared" si="23"/>
        <v>0</v>
      </c>
      <c r="I28" s="64"/>
      <c r="J28" s="32" t="str">
        <f t="shared" si="24"/>
        <v>(18)</v>
      </c>
      <c r="K28" s="33">
        <f t="shared" ca="1" si="24"/>
        <v>9</v>
      </c>
      <c r="L28" s="35" t="str">
        <f t="shared" si="24"/>
        <v>×</v>
      </c>
      <c r="M28" s="33">
        <f t="shared" ca="1" si="24"/>
        <v>6</v>
      </c>
      <c r="N28" s="35" t="str">
        <f t="shared" si="24"/>
        <v>＝</v>
      </c>
      <c r="O28" s="63">
        <f t="shared" ca="1" si="24"/>
        <v>54</v>
      </c>
      <c r="P28" s="63"/>
      <c r="Q28" s="63"/>
      <c r="R28" s="63"/>
      <c r="S28" s="6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4">
        <f ca="1">IF(AK28=0,,RAND())</f>
        <v>0</v>
      </c>
      <c r="AH28" s="5">
        <f t="shared" ca="1" si="0"/>
        <v>28</v>
      </c>
      <c r="AI28" s="47"/>
      <c r="AJ28" s="7">
        <v>28</v>
      </c>
      <c r="AK28" s="8">
        <f t="shared" ref="AK28:AK36" si="25">$Q$9</f>
        <v>0</v>
      </c>
      <c r="AL28" s="9">
        <v>1</v>
      </c>
      <c r="AN28" s="4"/>
      <c r="AO28" s="5"/>
      <c r="AP28" s="14"/>
      <c r="AQ28" s="16"/>
      <c r="AR28" s="16"/>
      <c r="AS28" s="16"/>
    </row>
    <row r="29" spans="1:45" ht="63" customHeight="1" x14ac:dyDescent="0.15">
      <c r="A29" s="13"/>
      <c r="B29" s="32" t="str">
        <f t="shared" si="17"/>
        <v>(9)</v>
      </c>
      <c r="C29" s="33">
        <f t="shared" ca="1" si="21"/>
        <v>7</v>
      </c>
      <c r="D29" s="35" t="str">
        <f t="shared" si="18"/>
        <v>×</v>
      </c>
      <c r="E29" s="33">
        <f t="shared" ca="1" si="22"/>
        <v>1</v>
      </c>
      <c r="F29" s="35" t="str">
        <f t="shared" si="19"/>
        <v>＝</v>
      </c>
      <c r="G29" s="63">
        <f t="shared" ca="1" si="23"/>
        <v>7</v>
      </c>
      <c r="H29" s="64">
        <f t="shared" si="23"/>
        <v>0</v>
      </c>
      <c r="I29" s="64"/>
      <c r="J29" s="32" t="str">
        <f t="shared" si="24"/>
        <v>(19)</v>
      </c>
      <c r="K29" s="33">
        <f t="shared" ca="1" si="24"/>
        <v>8</v>
      </c>
      <c r="L29" s="35" t="str">
        <f t="shared" si="24"/>
        <v>×</v>
      </c>
      <c r="M29" s="33">
        <f t="shared" ca="1" si="24"/>
        <v>7</v>
      </c>
      <c r="N29" s="35" t="str">
        <f t="shared" si="24"/>
        <v>＝</v>
      </c>
      <c r="O29" s="63">
        <f t="shared" ca="1" si="24"/>
        <v>56</v>
      </c>
      <c r="P29" s="63"/>
      <c r="Q29" s="63"/>
      <c r="R29" s="63"/>
      <c r="S29" s="6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4">
        <f t="shared" ca="1" si="16"/>
        <v>0</v>
      </c>
      <c r="AH29" s="5">
        <f t="shared" ca="1" si="0"/>
        <v>28</v>
      </c>
      <c r="AJ29" s="15">
        <v>29</v>
      </c>
      <c r="AK29" s="16">
        <f t="shared" si="25"/>
        <v>0</v>
      </c>
      <c r="AL29" s="17">
        <v>2</v>
      </c>
      <c r="AN29" s="4"/>
      <c r="AO29" s="5"/>
      <c r="AP29" s="14"/>
      <c r="AQ29" s="16"/>
      <c r="AR29" s="16"/>
      <c r="AS29" s="16"/>
    </row>
    <row r="30" spans="1:45" ht="63" customHeight="1" x14ac:dyDescent="0.15">
      <c r="A30" s="13"/>
      <c r="B30" s="32" t="str">
        <f t="shared" si="17"/>
        <v>(10)</v>
      </c>
      <c r="C30" s="33">
        <f t="shared" ca="1" si="21"/>
        <v>7</v>
      </c>
      <c r="D30" s="35" t="str">
        <f t="shared" si="18"/>
        <v>×</v>
      </c>
      <c r="E30" s="33">
        <f t="shared" ca="1" si="22"/>
        <v>4</v>
      </c>
      <c r="F30" s="35" t="str">
        <f t="shared" si="19"/>
        <v>＝</v>
      </c>
      <c r="G30" s="63">
        <f t="shared" ca="1" si="23"/>
        <v>28</v>
      </c>
      <c r="H30" s="64">
        <f t="shared" si="23"/>
        <v>0</v>
      </c>
      <c r="I30" s="64"/>
      <c r="J30" s="32" t="str">
        <f t="shared" si="24"/>
        <v>(20)</v>
      </c>
      <c r="K30" s="33">
        <f t="shared" ca="1" si="24"/>
        <v>8</v>
      </c>
      <c r="L30" s="35" t="str">
        <f t="shared" si="24"/>
        <v>×</v>
      </c>
      <c r="M30" s="33">
        <f t="shared" ca="1" si="24"/>
        <v>8</v>
      </c>
      <c r="N30" s="35" t="str">
        <f t="shared" si="24"/>
        <v>＝</v>
      </c>
      <c r="O30" s="63">
        <f t="shared" ca="1" si="24"/>
        <v>64</v>
      </c>
      <c r="P30" s="63"/>
      <c r="Q30" s="63"/>
      <c r="R30" s="63"/>
      <c r="S30" s="6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4">
        <f t="shared" ca="1" si="16"/>
        <v>0</v>
      </c>
      <c r="AH30" s="5">
        <f t="shared" ca="1" si="0"/>
        <v>28</v>
      </c>
      <c r="AJ30" s="15">
        <v>30</v>
      </c>
      <c r="AK30" s="16">
        <f t="shared" si="25"/>
        <v>0</v>
      </c>
      <c r="AL30" s="17">
        <v>3</v>
      </c>
      <c r="AN30" s="4"/>
      <c r="AO30" s="5"/>
      <c r="AQ30" s="16"/>
      <c r="AR30" s="16"/>
      <c r="AS30" s="16"/>
    </row>
    <row r="31" spans="1:45" ht="24.95" customHeight="1" x14ac:dyDescent="0.15">
      <c r="A31" s="13"/>
      <c r="B31" s="32"/>
      <c r="C31" s="33"/>
      <c r="D31" s="35"/>
      <c r="E31" s="33"/>
      <c r="F31" s="35"/>
      <c r="G31" s="63"/>
      <c r="H31" s="64"/>
      <c r="I31" s="64"/>
      <c r="J31" s="32"/>
      <c r="K31" s="33"/>
      <c r="L31" s="35"/>
      <c r="M31" s="33"/>
      <c r="N31" s="35"/>
      <c r="O31" s="63"/>
      <c r="P31" s="63"/>
      <c r="Q31" s="63"/>
      <c r="R31" s="63"/>
      <c r="S31" s="6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4">
        <f t="shared" ca="1" si="16"/>
        <v>0</v>
      </c>
      <c r="AH31" s="5">
        <f t="shared" ca="1" si="0"/>
        <v>28</v>
      </c>
      <c r="AJ31" s="15">
        <v>31</v>
      </c>
      <c r="AK31" s="16">
        <f t="shared" si="25"/>
        <v>0</v>
      </c>
      <c r="AL31" s="17">
        <v>4</v>
      </c>
      <c r="AN31" s="4"/>
      <c r="AO31" s="5"/>
      <c r="AQ31" s="16"/>
      <c r="AR31" s="16"/>
      <c r="AS31" s="16"/>
    </row>
    <row r="32" spans="1:45" ht="53.1" customHeight="1" x14ac:dyDescent="0.15">
      <c r="A32" s="13"/>
      <c r="B32" s="32"/>
      <c r="C32" s="33"/>
      <c r="D32" s="35"/>
      <c r="E32" s="33"/>
      <c r="F32" s="35"/>
      <c r="G32" s="63"/>
      <c r="H32" s="64"/>
      <c r="I32" s="64"/>
      <c r="J32" s="32"/>
      <c r="K32" s="33"/>
      <c r="L32" s="35"/>
      <c r="M32" s="33"/>
      <c r="N32" s="35"/>
      <c r="O32" s="63"/>
      <c r="P32" s="63"/>
      <c r="Q32" s="63"/>
      <c r="R32" s="63"/>
      <c r="S32" s="6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4">
        <f t="shared" ca="1" si="16"/>
        <v>0</v>
      </c>
      <c r="AH32" s="5">
        <f t="shared" ca="1" si="0"/>
        <v>28</v>
      </c>
      <c r="AJ32" s="15">
        <v>32</v>
      </c>
      <c r="AK32" s="16">
        <f t="shared" si="25"/>
        <v>0</v>
      </c>
      <c r="AL32" s="17">
        <v>5</v>
      </c>
      <c r="AN32" s="4"/>
      <c r="AO32" s="5"/>
      <c r="AQ32" s="16"/>
      <c r="AR32" s="16"/>
      <c r="AS32" s="16"/>
    </row>
    <row r="33" spans="2:45" ht="53.1" customHeight="1" x14ac:dyDescent="0.15">
      <c r="B33" s="65"/>
      <c r="C33" s="66"/>
      <c r="D33" s="67"/>
      <c r="E33" s="66"/>
      <c r="F33" s="67"/>
      <c r="G33" s="68"/>
      <c r="H33" s="69"/>
      <c r="I33" s="69"/>
      <c r="J33" s="70"/>
      <c r="K33" s="71"/>
      <c r="L33" s="71"/>
      <c r="M33" s="71"/>
      <c r="N33" s="71"/>
      <c r="O33" s="72"/>
      <c r="P33" s="72"/>
      <c r="Q33" s="72"/>
      <c r="R33" s="72"/>
      <c r="S33" s="72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4">
        <f t="shared" ca="1" si="16"/>
        <v>0</v>
      </c>
      <c r="AH33" s="5">
        <f t="shared" ref="AH33:AH64" ca="1" si="26">RANK(AG33,$AG$1:$AG$81,)</f>
        <v>28</v>
      </c>
      <c r="AJ33" s="15">
        <v>33</v>
      </c>
      <c r="AK33" s="16">
        <f t="shared" si="25"/>
        <v>0</v>
      </c>
      <c r="AL33" s="17">
        <v>6</v>
      </c>
      <c r="AN33" s="4"/>
      <c r="AO33" s="5"/>
      <c r="AQ33" s="16"/>
      <c r="AR33" s="16"/>
      <c r="AS33" s="16"/>
    </row>
    <row r="34" spans="2:45" ht="28.5" x14ac:dyDescent="0.15">
      <c r="AG34" s="4">
        <f t="shared" ca="1" si="16"/>
        <v>0</v>
      </c>
      <c r="AH34" s="5">
        <f t="shared" ca="1" si="26"/>
        <v>28</v>
      </c>
      <c r="AJ34" s="15">
        <v>34</v>
      </c>
      <c r="AK34" s="16">
        <f t="shared" si="25"/>
        <v>0</v>
      </c>
      <c r="AL34" s="17">
        <v>7</v>
      </c>
      <c r="AN34" s="4"/>
      <c r="AO34" s="5"/>
      <c r="AQ34" s="16"/>
      <c r="AR34" s="16"/>
      <c r="AS34" s="16"/>
    </row>
    <row r="35" spans="2:45" ht="28.5" x14ac:dyDescent="0.15">
      <c r="AG35" s="4">
        <f t="shared" ref="AG35:AG65" ca="1" si="27">IF(AK35=0,,RAND())</f>
        <v>0</v>
      </c>
      <c r="AH35" s="5">
        <f t="shared" ca="1" si="26"/>
        <v>28</v>
      </c>
      <c r="AJ35" s="15">
        <v>35</v>
      </c>
      <c r="AK35" s="16">
        <f t="shared" si="25"/>
        <v>0</v>
      </c>
      <c r="AL35" s="17">
        <v>8</v>
      </c>
      <c r="AN35" s="4"/>
      <c r="AO35" s="5"/>
      <c r="AQ35" s="16"/>
      <c r="AR35" s="16"/>
      <c r="AS35" s="16"/>
    </row>
    <row r="36" spans="2:45" ht="29.25" thickBot="1" x14ac:dyDescent="0.2">
      <c r="AG36" s="4">
        <f t="shared" ca="1" si="27"/>
        <v>0</v>
      </c>
      <c r="AH36" s="5">
        <f t="shared" ca="1" si="26"/>
        <v>28</v>
      </c>
      <c r="AJ36" s="48">
        <v>36</v>
      </c>
      <c r="AK36" s="49">
        <f t="shared" si="25"/>
        <v>0</v>
      </c>
      <c r="AL36" s="50">
        <v>9</v>
      </c>
      <c r="AN36" s="4"/>
      <c r="AO36" s="5"/>
      <c r="AQ36" s="16"/>
      <c r="AR36" s="16"/>
      <c r="AS36" s="16"/>
    </row>
    <row r="37" spans="2:45" ht="28.5" x14ac:dyDescent="0.15">
      <c r="AG37" s="4">
        <f t="shared" ca="1" si="27"/>
        <v>0</v>
      </c>
      <c r="AH37" s="5">
        <f t="shared" ca="1" si="26"/>
        <v>28</v>
      </c>
      <c r="AJ37" s="7">
        <v>37</v>
      </c>
      <c r="AK37" s="8">
        <f t="shared" ref="AK37:AK45" si="28">$Q$10</f>
        <v>0</v>
      </c>
      <c r="AL37" s="9">
        <v>1</v>
      </c>
      <c r="AN37" s="4"/>
      <c r="AO37" s="5"/>
      <c r="AQ37" s="16"/>
      <c r="AR37" s="16"/>
      <c r="AS37" s="16"/>
    </row>
    <row r="38" spans="2:45" ht="28.5" x14ac:dyDescent="0.15">
      <c r="AG38" s="4">
        <f t="shared" ca="1" si="27"/>
        <v>0</v>
      </c>
      <c r="AH38" s="5">
        <f t="shared" ca="1" si="26"/>
        <v>28</v>
      </c>
      <c r="AJ38" s="15">
        <v>38</v>
      </c>
      <c r="AK38" s="16">
        <f t="shared" si="28"/>
        <v>0</v>
      </c>
      <c r="AL38" s="17">
        <v>2</v>
      </c>
      <c r="AN38" s="4"/>
      <c r="AO38" s="5"/>
      <c r="AQ38" s="16"/>
      <c r="AR38" s="16"/>
      <c r="AS38" s="16"/>
    </row>
    <row r="39" spans="2:45" ht="28.5" x14ac:dyDescent="0.15">
      <c r="AG39" s="4">
        <f t="shared" ca="1" si="27"/>
        <v>0</v>
      </c>
      <c r="AH39" s="5">
        <f t="shared" ca="1" si="26"/>
        <v>28</v>
      </c>
      <c r="AJ39" s="15">
        <v>39</v>
      </c>
      <c r="AK39" s="16">
        <f t="shared" si="28"/>
        <v>0</v>
      </c>
      <c r="AL39" s="17">
        <v>3</v>
      </c>
      <c r="AN39" s="4"/>
      <c r="AO39" s="5"/>
      <c r="AQ39" s="16"/>
      <c r="AR39" s="16"/>
      <c r="AS39" s="16"/>
    </row>
    <row r="40" spans="2:45" ht="28.5" x14ac:dyDescent="0.15">
      <c r="AG40" s="4">
        <f t="shared" ca="1" si="27"/>
        <v>0</v>
      </c>
      <c r="AH40" s="5">
        <f t="shared" ca="1" si="26"/>
        <v>28</v>
      </c>
      <c r="AJ40" s="15">
        <v>40</v>
      </c>
      <c r="AK40" s="16">
        <f t="shared" si="28"/>
        <v>0</v>
      </c>
      <c r="AL40" s="17">
        <v>4</v>
      </c>
      <c r="AN40" s="4"/>
      <c r="AO40" s="5"/>
      <c r="AQ40" s="16"/>
      <c r="AR40" s="16"/>
      <c r="AS40" s="16"/>
    </row>
    <row r="41" spans="2:45" ht="28.5" x14ac:dyDescent="0.15">
      <c r="AG41" s="4">
        <f t="shared" ca="1" si="27"/>
        <v>0</v>
      </c>
      <c r="AH41" s="5">
        <f t="shared" ca="1" si="26"/>
        <v>28</v>
      </c>
      <c r="AJ41" s="15">
        <v>41</v>
      </c>
      <c r="AK41" s="16">
        <f t="shared" si="28"/>
        <v>0</v>
      </c>
      <c r="AL41" s="17">
        <v>5</v>
      </c>
      <c r="AN41" s="4"/>
      <c r="AO41" s="5"/>
      <c r="AQ41" s="16"/>
      <c r="AR41" s="16"/>
      <c r="AS41" s="16"/>
    </row>
    <row r="42" spans="2:45" ht="28.5" x14ac:dyDescent="0.15">
      <c r="AG42" s="4">
        <f t="shared" ca="1" si="27"/>
        <v>0</v>
      </c>
      <c r="AH42" s="5">
        <f t="shared" ca="1" si="26"/>
        <v>28</v>
      </c>
      <c r="AJ42" s="15">
        <v>42</v>
      </c>
      <c r="AK42" s="16">
        <f t="shared" si="28"/>
        <v>0</v>
      </c>
      <c r="AL42" s="17">
        <v>6</v>
      </c>
      <c r="AN42" s="4"/>
      <c r="AO42" s="5"/>
      <c r="AQ42" s="16"/>
      <c r="AR42" s="16"/>
      <c r="AS42" s="16"/>
    </row>
    <row r="43" spans="2:45" ht="28.5" x14ac:dyDescent="0.15">
      <c r="AG43" s="4">
        <f t="shared" ca="1" si="27"/>
        <v>0</v>
      </c>
      <c r="AH43" s="5">
        <f t="shared" ca="1" si="26"/>
        <v>28</v>
      </c>
      <c r="AJ43" s="15">
        <v>43</v>
      </c>
      <c r="AK43" s="16">
        <f t="shared" si="28"/>
        <v>0</v>
      </c>
      <c r="AL43" s="17">
        <v>7</v>
      </c>
      <c r="AN43" s="4"/>
      <c r="AO43" s="5"/>
      <c r="AQ43" s="16"/>
      <c r="AR43" s="16"/>
      <c r="AS43" s="16"/>
    </row>
    <row r="44" spans="2:45" ht="28.5" x14ac:dyDescent="0.15">
      <c r="AG44" s="4">
        <f t="shared" ca="1" si="27"/>
        <v>0</v>
      </c>
      <c r="AH44" s="5">
        <f t="shared" ca="1" si="26"/>
        <v>28</v>
      </c>
      <c r="AJ44" s="15">
        <v>44</v>
      </c>
      <c r="AK44" s="16">
        <f t="shared" si="28"/>
        <v>0</v>
      </c>
      <c r="AL44" s="17">
        <v>8</v>
      </c>
      <c r="AN44" s="4"/>
      <c r="AO44" s="5"/>
      <c r="AQ44" s="16"/>
      <c r="AR44" s="16"/>
      <c r="AS44" s="16"/>
    </row>
    <row r="45" spans="2:45" ht="29.25" thickBot="1" x14ac:dyDescent="0.2">
      <c r="AG45" s="4">
        <f t="shared" ca="1" si="27"/>
        <v>0</v>
      </c>
      <c r="AH45" s="5">
        <f t="shared" ca="1" si="26"/>
        <v>28</v>
      </c>
      <c r="AJ45" s="48">
        <v>45</v>
      </c>
      <c r="AK45" s="49">
        <f t="shared" si="28"/>
        <v>0</v>
      </c>
      <c r="AL45" s="50">
        <v>9</v>
      </c>
      <c r="AN45" s="4"/>
      <c r="AO45" s="5"/>
      <c r="AQ45" s="16"/>
      <c r="AR45" s="16"/>
      <c r="AS45" s="16"/>
    </row>
    <row r="46" spans="2:45" ht="28.5" x14ac:dyDescent="0.15">
      <c r="AG46" s="4">
        <f t="shared" ca="1" si="27"/>
        <v>0</v>
      </c>
      <c r="AH46" s="5">
        <f t="shared" ca="1" si="26"/>
        <v>28</v>
      </c>
      <c r="AJ46" s="7">
        <v>46</v>
      </c>
      <c r="AK46" s="8">
        <f t="shared" ref="AK46:AK54" si="29">$Q$11</f>
        <v>0</v>
      </c>
      <c r="AL46" s="9">
        <v>1</v>
      </c>
      <c r="AN46" s="4"/>
      <c r="AO46" s="5"/>
      <c r="AQ46" s="16"/>
      <c r="AR46" s="16"/>
      <c r="AS46" s="16"/>
    </row>
    <row r="47" spans="2:45" ht="28.5" x14ac:dyDescent="0.15">
      <c r="AG47" s="4">
        <f t="shared" ca="1" si="27"/>
        <v>0</v>
      </c>
      <c r="AH47" s="5">
        <f t="shared" ca="1" si="26"/>
        <v>28</v>
      </c>
      <c r="AJ47" s="15">
        <v>47</v>
      </c>
      <c r="AK47" s="16">
        <f t="shared" si="29"/>
        <v>0</v>
      </c>
      <c r="AL47" s="17">
        <v>2</v>
      </c>
      <c r="AN47" s="4"/>
      <c r="AO47" s="5"/>
      <c r="AQ47" s="16"/>
      <c r="AR47" s="16"/>
      <c r="AS47" s="16"/>
    </row>
    <row r="48" spans="2:45" ht="28.5" x14ac:dyDescent="0.15">
      <c r="AG48" s="4">
        <f t="shared" ca="1" si="27"/>
        <v>0</v>
      </c>
      <c r="AH48" s="5">
        <f t="shared" ca="1" si="26"/>
        <v>28</v>
      </c>
      <c r="AJ48" s="15">
        <v>48</v>
      </c>
      <c r="AK48" s="16">
        <f t="shared" si="29"/>
        <v>0</v>
      </c>
      <c r="AL48" s="17">
        <v>3</v>
      </c>
      <c r="AN48" s="4"/>
      <c r="AO48" s="5"/>
      <c r="AQ48" s="16"/>
      <c r="AR48" s="16"/>
      <c r="AS48" s="16"/>
    </row>
    <row r="49" spans="33:45" ht="28.5" x14ac:dyDescent="0.15">
      <c r="AG49" s="4">
        <f t="shared" ca="1" si="27"/>
        <v>0</v>
      </c>
      <c r="AH49" s="5">
        <f t="shared" ca="1" si="26"/>
        <v>28</v>
      </c>
      <c r="AJ49" s="15">
        <v>49</v>
      </c>
      <c r="AK49" s="16">
        <f t="shared" si="29"/>
        <v>0</v>
      </c>
      <c r="AL49" s="17">
        <v>4</v>
      </c>
      <c r="AN49" s="4"/>
      <c r="AO49" s="5"/>
      <c r="AQ49" s="16"/>
      <c r="AR49" s="16"/>
      <c r="AS49" s="16"/>
    </row>
    <row r="50" spans="33:45" ht="28.5" x14ac:dyDescent="0.15">
      <c r="AG50" s="4">
        <f t="shared" ca="1" si="27"/>
        <v>0</v>
      </c>
      <c r="AH50" s="5">
        <f t="shared" ca="1" si="26"/>
        <v>28</v>
      </c>
      <c r="AJ50" s="15">
        <v>50</v>
      </c>
      <c r="AK50" s="16">
        <f t="shared" si="29"/>
        <v>0</v>
      </c>
      <c r="AL50" s="17">
        <v>5</v>
      </c>
      <c r="AN50" s="4"/>
      <c r="AO50" s="5"/>
      <c r="AQ50" s="16"/>
      <c r="AR50" s="16"/>
      <c r="AS50" s="16"/>
    </row>
    <row r="51" spans="33:45" ht="28.5" x14ac:dyDescent="0.15">
      <c r="AG51" s="4">
        <f t="shared" ca="1" si="27"/>
        <v>0</v>
      </c>
      <c r="AH51" s="5">
        <f t="shared" ca="1" si="26"/>
        <v>28</v>
      </c>
      <c r="AJ51" s="15">
        <v>51</v>
      </c>
      <c r="AK51" s="16">
        <f t="shared" si="29"/>
        <v>0</v>
      </c>
      <c r="AL51" s="17">
        <v>6</v>
      </c>
      <c r="AN51" s="4"/>
      <c r="AO51" s="5"/>
      <c r="AQ51" s="16"/>
      <c r="AR51" s="16"/>
      <c r="AS51" s="16"/>
    </row>
    <row r="52" spans="33:45" ht="28.5" x14ac:dyDescent="0.15">
      <c r="AG52" s="4">
        <f t="shared" ca="1" si="27"/>
        <v>0</v>
      </c>
      <c r="AH52" s="5">
        <f t="shared" ca="1" si="26"/>
        <v>28</v>
      </c>
      <c r="AJ52" s="15">
        <v>52</v>
      </c>
      <c r="AK52" s="16">
        <f t="shared" si="29"/>
        <v>0</v>
      </c>
      <c r="AL52" s="17">
        <v>7</v>
      </c>
      <c r="AN52" s="4"/>
      <c r="AO52" s="5"/>
      <c r="AQ52" s="16"/>
      <c r="AR52" s="16"/>
      <c r="AS52" s="16"/>
    </row>
    <row r="53" spans="33:45" ht="28.5" x14ac:dyDescent="0.15">
      <c r="AG53" s="4">
        <f t="shared" ca="1" si="27"/>
        <v>0</v>
      </c>
      <c r="AH53" s="5">
        <f t="shared" ca="1" si="26"/>
        <v>28</v>
      </c>
      <c r="AJ53" s="15">
        <v>53</v>
      </c>
      <c r="AK53" s="16">
        <f t="shared" si="29"/>
        <v>0</v>
      </c>
      <c r="AL53" s="17">
        <v>8</v>
      </c>
      <c r="AN53" s="4"/>
      <c r="AO53" s="5"/>
      <c r="AQ53" s="16"/>
      <c r="AR53" s="16"/>
      <c r="AS53" s="16"/>
    </row>
    <row r="54" spans="33:45" ht="29.25" thickBot="1" x14ac:dyDescent="0.2">
      <c r="AG54" s="4">
        <f t="shared" ca="1" si="27"/>
        <v>0</v>
      </c>
      <c r="AH54" s="5">
        <f t="shared" ca="1" si="26"/>
        <v>28</v>
      </c>
      <c r="AJ54" s="48">
        <v>54</v>
      </c>
      <c r="AK54" s="49">
        <f t="shared" si="29"/>
        <v>0</v>
      </c>
      <c r="AL54" s="50">
        <v>9</v>
      </c>
      <c r="AN54" s="4"/>
      <c r="AO54" s="5"/>
      <c r="AQ54" s="16"/>
      <c r="AR54" s="16"/>
      <c r="AS54" s="16"/>
    </row>
    <row r="55" spans="33:45" ht="28.5" x14ac:dyDescent="0.15">
      <c r="AG55" s="4">
        <f ca="1">IF(AK55=0,,RAND())</f>
        <v>0</v>
      </c>
      <c r="AH55" s="5">
        <f t="shared" ca="1" si="26"/>
        <v>28</v>
      </c>
      <c r="AJ55" s="7">
        <v>55</v>
      </c>
      <c r="AK55" s="8">
        <f t="shared" ref="AK55:AK63" si="30">$Q$12</f>
        <v>0</v>
      </c>
      <c r="AL55" s="9">
        <v>1</v>
      </c>
      <c r="AN55" s="4"/>
      <c r="AO55" s="5"/>
      <c r="AQ55" s="16"/>
      <c r="AR55" s="16"/>
      <c r="AS55" s="16"/>
    </row>
    <row r="56" spans="33:45" ht="28.5" x14ac:dyDescent="0.15">
      <c r="AG56" s="4">
        <f t="shared" ca="1" si="27"/>
        <v>0</v>
      </c>
      <c r="AH56" s="5">
        <f t="shared" ca="1" si="26"/>
        <v>28</v>
      </c>
      <c r="AJ56" s="15">
        <v>56</v>
      </c>
      <c r="AK56" s="16">
        <f t="shared" si="30"/>
        <v>0</v>
      </c>
      <c r="AL56" s="17">
        <v>2</v>
      </c>
      <c r="AN56" s="4"/>
      <c r="AO56" s="5"/>
      <c r="AQ56" s="16"/>
      <c r="AR56" s="16"/>
      <c r="AS56" s="16"/>
    </row>
    <row r="57" spans="33:45" ht="28.5" x14ac:dyDescent="0.15">
      <c r="AG57" s="4">
        <f t="shared" ca="1" si="27"/>
        <v>0</v>
      </c>
      <c r="AH57" s="5">
        <f t="shared" ca="1" si="26"/>
        <v>28</v>
      </c>
      <c r="AJ57" s="15">
        <v>57</v>
      </c>
      <c r="AK57" s="16">
        <f t="shared" si="30"/>
        <v>0</v>
      </c>
      <c r="AL57" s="17">
        <v>3</v>
      </c>
      <c r="AN57" s="4"/>
      <c r="AO57" s="5"/>
      <c r="AQ57" s="16"/>
      <c r="AR57" s="16"/>
      <c r="AS57" s="16"/>
    </row>
    <row r="58" spans="33:45" ht="28.5" x14ac:dyDescent="0.15">
      <c r="AG58" s="4">
        <f t="shared" ca="1" si="27"/>
        <v>0</v>
      </c>
      <c r="AH58" s="5">
        <f t="shared" ca="1" si="26"/>
        <v>28</v>
      </c>
      <c r="AJ58" s="15">
        <v>58</v>
      </c>
      <c r="AK58" s="16">
        <f t="shared" si="30"/>
        <v>0</v>
      </c>
      <c r="AL58" s="17">
        <v>4</v>
      </c>
      <c r="AN58" s="4"/>
      <c r="AO58" s="5"/>
      <c r="AQ58" s="16"/>
      <c r="AR58" s="16"/>
      <c r="AS58" s="16"/>
    </row>
    <row r="59" spans="33:45" ht="28.5" x14ac:dyDescent="0.15">
      <c r="AG59" s="4">
        <f t="shared" ca="1" si="27"/>
        <v>0</v>
      </c>
      <c r="AH59" s="5">
        <f t="shared" ca="1" si="26"/>
        <v>28</v>
      </c>
      <c r="AJ59" s="15">
        <v>59</v>
      </c>
      <c r="AK59" s="16">
        <f t="shared" si="30"/>
        <v>0</v>
      </c>
      <c r="AL59" s="17">
        <v>5</v>
      </c>
      <c r="AN59" s="4"/>
      <c r="AO59" s="5"/>
      <c r="AQ59" s="16"/>
      <c r="AR59" s="16"/>
      <c r="AS59" s="16"/>
    </row>
    <row r="60" spans="33:45" ht="28.5" x14ac:dyDescent="0.15">
      <c r="AG60" s="4">
        <f t="shared" ca="1" si="27"/>
        <v>0</v>
      </c>
      <c r="AH60" s="5">
        <f t="shared" ca="1" si="26"/>
        <v>28</v>
      </c>
      <c r="AJ60" s="15">
        <v>60</v>
      </c>
      <c r="AK60" s="16">
        <f t="shared" si="30"/>
        <v>0</v>
      </c>
      <c r="AL60" s="17">
        <v>6</v>
      </c>
      <c r="AN60" s="4"/>
      <c r="AO60" s="5"/>
      <c r="AQ60" s="16"/>
      <c r="AR60" s="16"/>
      <c r="AS60" s="16"/>
    </row>
    <row r="61" spans="33:45" ht="28.5" x14ac:dyDescent="0.15">
      <c r="AG61" s="4">
        <f t="shared" ca="1" si="27"/>
        <v>0</v>
      </c>
      <c r="AH61" s="5">
        <f t="shared" ca="1" si="26"/>
        <v>28</v>
      </c>
      <c r="AJ61" s="15">
        <v>61</v>
      </c>
      <c r="AK61" s="16">
        <f t="shared" si="30"/>
        <v>0</v>
      </c>
      <c r="AL61" s="17">
        <v>7</v>
      </c>
      <c r="AN61" s="4"/>
      <c r="AO61" s="5"/>
      <c r="AQ61" s="16"/>
      <c r="AR61" s="16"/>
      <c r="AS61" s="16"/>
    </row>
    <row r="62" spans="33:45" ht="28.5" x14ac:dyDescent="0.15">
      <c r="AG62" s="4">
        <f t="shared" ca="1" si="27"/>
        <v>0</v>
      </c>
      <c r="AH62" s="5">
        <f t="shared" ca="1" si="26"/>
        <v>28</v>
      </c>
      <c r="AJ62" s="15">
        <v>62</v>
      </c>
      <c r="AK62" s="16">
        <f t="shared" si="30"/>
        <v>0</v>
      </c>
      <c r="AL62" s="17">
        <v>8</v>
      </c>
      <c r="AN62" s="4"/>
      <c r="AO62" s="5"/>
      <c r="AQ62" s="16"/>
      <c r="AR62" s="16"/>
      <c r="AS62" s="16"/>
    </row>
    <row r="63" spans="33:45" ht="29.25" thickBot="1" x14ac:dyDescent="0.2">
      <c r="AG63" s="4">
        <f t="shared" ca="1" si="27"/>
        <v>0</v>
      </c>
      <c r="AH63" s="5">
        <f t="shared" ca="1" si="26"/>
        <v>28</v>
      </c>
      <c r="AJ63" s="48">
        <v>63</v>
      </c>
      <c r="AK63" s="49">
        <f t="shared" si="30"/>
        <v>0</v>
      </c>
      <c r="AL63" s="50">
        <v>9</v>
      </c>
      <c r="AN63" s="4"/>
      <c r="AO63" s="5"/>
      <c r="AQ63" s="16"/>
      <c r="AR63" s="16"/>
      <c r="AS63" s="16"/>
    </row>
    <row r="64" spans="33:45" ht="28.5" x14ac:dyDescent="0.15">
      <c r="AG64" s="4">
        <f t="shared" ca="1" si="27"/>
        <v>0</v>
      </c>
      <c r="AH64" s="5">
        <f t="shared" ca="1" si="26"/>
        <v>28</v>
      </c>
      <c r="AJ64" s="7">
        <v>64</v>
      </c>
      <c r="AK64" s="8">
        <f t="shared" ref="AK64:AK72" si="31">$Q$13</f>
        <v>0</v>
      </c>
      <c r="AL64" s="9">
        <v>1</v>
      </c>
      <c r="AN64" s="4"/>
      <c r="AO64" s="5"/>
      <c r="AQ64" s="16"/>
      <c r="AR64" s="16"/>
      <c r="AS64" s="16"/>
    </row>
    <row r="65" spans="33:45" ht="28.5" x14ac:dyDescent="0.15">
      <c r="AG65" s="4">
        <f t="shared" ca="1" si="27"/>
        <v>0</v>
      </c>
      <c r="AH65" s="5">
        <f t="shared" ref="AH65:AH81" ca="1" si="32">RANK(AG65,$AG$1:$AG$81,)</f>
        <v>28</v>
      </c>
      <c r="AJ65" s="15">
        <v>65</v>
      </c>
      <c r="AK65" s="16">
        <f t="shared" si="31"/>
        <v>0</v>
      </c>
      <c r="AL65" s="17">
        <v>2</v>
      </c>
      <c r="AN65" s="4"/>
      <c r="AO65" s="5"/>
      <c r="AQ65" s="16"/>
      <c r="AR65" s="16"/>
      <c r="AS65" s="16"/>
    </row>
    <row r="66" spans="33:45" ht="28.5" x14ac:dyDescent="0.15">
      <c r="AG66" s="4">
        <f t="shared" ref="AG66:AG81" ca="1" si="33">IF(AK66=0,,RAND())</f>
        <v>0</v>
      </c>
      <c r="AH66" s="5">
        <f t="shared" ca="1" si="32"/>
        <v>28</v>
      </c>
      <c r="AJ66" s="15">
        <v>66</v>
      </c>
      <c r="AK66" s="16">
        <f t="shared" si="31"/>
        <v>0</v>
      </c>
      <c r="AL66" s="17">
        <v>3</v>
      </c>
      <c r="AN66" s="4"/>
      <c r="AO66" s="5"/>
      <c r="AQ66" s="16"/>
      <c r="AR66" s="16"/>
      <c r="AS66" s="16"/>
    </row>
    <row r="67" spans="33:45" ht="28.5" x14ac:dyDescent="0.15">
      <c r="AG67" s="4">
        <f t="shared" ca="1" si="33"/>
        <v>0</v>
      </c>
      <c r="AH67" s="5">
        <f t="shared" ca="1" si="32"/>
        <v>28</v>
      </c>
      <c r="AJ67" s="15">
        <v>67</v>
      </c>
      <c r="AK67" s="16">
        <f t="shared" si="31"/>
        <v>0</v>
      </c>
      <c r="AL67" s="17">
        <v>4</v>
      </c>
      <c r="AN67" s="4"/>
      <c r="AO67" s="5"/>
      <c r="AQ67" s="16"/>
      <c r="AR67" s="16"/>
      <c r="AS67" s="16"/>
    </row>
    <row r="68" spans="33:45" ht="28.5" x14ac:dyDescent="0.15">
      <c r="AG68" s="4">
        <f t="shared" ca="1" si="33"/>
        <v>0</v>
      </c>
      <c r="AH68" s="5">
        <f t="shared" ca="1" si="32"/>
        <v>28</v>
      </c>
      <c r="AJ68" s="15">
        <v>68</v>
      </c>
      <c r="AK68" s="16">
        <f t="shared" si="31"/>
        <v>0</v>
      </c>
      <c r="AL68" s="17">
        <v>5</v>
      </c>
      <c r="AN68" s="4"/>
      <c r="AO68" s="5"/>
      <c r="AQ68" s="16"/>
      <c r="AR68" s="16"/>
      <c r="AS68" s="16"/>
    </row>
    <row r="69" spans="33:45" ht="28.5" x14ac:dyDescent="0.15">
      <c r="AG69" s="4">
        <f t="shared" ca="1" si="33"/>
        <v>0</v>
      </c>
      <c r="AH69" s="5">
        <f t="shared" ca="1" si="32"/>
        <v>28</v>
      </c>
      <c r="AJ69" s="15">
        <v>69</v>
      </c>
      <c r="AK69" s="16">
        <f t="shared" si="31"/>
        <v>0</v>
      </c>
      <c r="AL69" s="17">
        <v>6</v>
      </c>
      <c r="AN69" s="4"/>
      <c r="AO69" s="5"/>
      <c r="AQ69" s="16"/>
      <c r="AR69" s="16"/>
      <c r="AS69" s="16"/>
    </row>
    <row r="70" spans="33:45" ht="28.5" x14ac:dyDescent="0.15">
      <c r="AG70" s="4">
        <f t="shared" ca="1" si="33"/>
        <v>0</v>
      </c>
      <c r="AH70" s="5">
        <f t="shared" ca="1" si="32"/>
        <v>28</v>
      </c>
      <c r="AJ70" s="15">
        <v>70</v>
      </c>
      <c r="AK70" s="16">
        <f t="shared" si="31"/>
        <v>0</v>
      </c>
      <c r="AL70" s="17">
        <v>7</v>
      </c>
      <c r="AN70" s="4"/>
      <c r="AO70" s="5"/>
      <c r="AQ70" s="16"/>
      <c r="AR70" s="16"/>
      <c r="AS70" s="16"/>
    </row>
    <row r="71" spans="33:45" ht="28.5" x14ac:dyDescent="0.15">
      <c r="AG71" s="4">
        <f t="shared" ca="1" si="33"/>
        <v>0</v>
      </c>
      <c r="AH71" s="5">
        <f t="shared" ca="1" si="32"/>
        <v>28</v>
      </c>
      <c r="AJ71" s="15">
        <v>71</v>
      </c>
      <c r="AK71" s="16">
        <f t="shared" si="31"/>
        <v>0</v>
      </c>
      <c r="AL71" s="17">
        <v>8</v>
      </c>
      <c r="AN71" s="4"/>
      <c r="AO71" s="5"/>
      <c r="AQ71" s="16"/>
      <c r="AR71" s="16"/>
      <c r="AS71" s="16"/>
    </row>
    <row r="72" spans="33:45" ht="29.25" thickBot="1" x14ac:dyDescent="0.2">
      <c r="AG72" s="4">
        <f t="shared" ca="1" si="33"/>
        <v>0</v>
      </c>
      <c r="AH72" s="5">
        <f t="shared" ca="1" si="32"/>
        <v>28</v>
      </c>
      <c r="AJ72" s="48">
        <v>72</v>
      </c>
      <c r="AK72" s="49">
        <f t="shared" si="31"/>
        <v>0</v>
      </c>
      <c r="AL72" s="50">
        <v>9</v>
      </c>
      <c r="AN72" s="4"/>
      <c r="AO72" s="5"/>
      <c r="AQ72" s="16"/>
      <c r="AR72" s="16"/>
      <c r="AS72" s="16"/>
    </row>
    <row r="73" spans="33:45" ht="28.5" x14ac:dyDescent="0.15">
      <c r="AG73" s="4">
        <f t="shared" ca="1" si="33"/>
        <v>0</v>
      </c>
      <c r="AH73" s="5">
        <f t="shared" ca="1" si="32"/>
        <v>28</v>
      </c>
      <c r="AJ73" s="7">
        <v>73</v>
      </c>
      <c r="AK73" s="8">
        <f t="shared" ref="AK73:AK81" si="34">$Q$14</f>
        <v>0</v>
      </c>
      <c r="AL73" s="9">
        <v>1</v>
      </c>
      <c r="AN73" s="4"/>
      <c r="AO73" s="5"/>
      <c r="AQ73" s="16"/>
      <c r="AR73" s="16"/>
      <c r="AS73" s="16"/>
    </row>
    <row r="74" spans="33:45" ht="28.5" x14ac:dyDescent="0.15">
      <c r="AG74" s="4">
        <f t="shared" ca="1" si="33"/>
        <v>0</v>
      </c>
      <c r="AH74" s="5">
        <f t="shared" ca="1" si="32"/>
        <v>28</v>
      </c>
      <c r="AJ74" s="15">
        <v>74</v>
      </c>
      <c r="AK74" s="16">
        <f t="shared" si="34"/>
        <v>0</v>
      </c>
      <c r="AL74" s="17">
        <v>2</v>
      </c>
      <c r="AN74" s="4"/>
      <c r="AO74" s="5"/>
      <c r="AQ74" s="16"/>
      <c r="AR74" s="16"/>
      <c r="AS74" s="16"/>
    </row>
    <row r="75" spans="33:45" ht="28.5" x14ac:dyDescent="0.15">
      <c r="AG75" s="4">
        <f t="shared" ca="1" si="33"/>
        <v>0</v>
      </c>
      <c r="AH75" s="5">
        <f t="shared" ca="1" si="32"/>
        <v>28</v>
      </c>
      <c r="AJ75" s="15">
        <v>75</v>
      </c>
      <c r="AK75" s="16">
        <f t="shared" si="34"/>
        <v>0</v>
      </c>
      <c r="AL75" s="17">
        <v>3</v>
      </c>
      <c r="AN75" s="4"/>
      <c r="AO75" s="5"/>
      <c r="AQ75" s="16"/>
      <c r="AR75" s="16"/>
      <c r="AS75" s="16"/>
    </row>
    <row r="76" spans="33:45" ht="28.5" x14ac:dyDescent="0.15">
      <c r="AG76" s="4">
        <f t="shared" ca="1" si="33"/>
        <v>0</v>
      </c>
      <c r="AH76" s="5">
        <f t="shared" ca="1" si="32"/>
        <v>28</v>
      </c>
      <c r="AJ76" s="15">
        <v>76</v>
      </c>
      <c r="AK76" s="16">
        <f t="shared" si="34"/>
        <v>0</v>
      </c>
      <c r="AL76" s="17">
        <v>4</v>
      </c>
      <c r="AN76" s="4"/>
      <c r="AO76" s="5"/>
      <c r="AQ76" s="16"/>
      <c r="AR76" s="16"/>
      <c r="AS76" s="16"/>
    </row>
    <row r="77" spans="33:45" ht="28.5" x14ac:dyDescent="0.15">
      <c r="AG77" s="4">
        <f t="shared" ca="1" si="33"/>
        <v>0</v>
      </c>
      <c r="AH77" s="5">
        <f t="shared" ca="1" si="32"/>
        <v>28</v>
      </c>
      <c r="AJ77" s="15">
        <v>77</v>
      </c>
      <c r="AK77" s="16">
        <f t="shared" si="34"/>
        <v>0</v>
      </c>
      <c r="AL77" s="17">
        <v>5</v>
      </c>
      <c r="AN77" s="4"/>
      <c r="AO77" s="5"/>
      <c r="AQ77" s="16"/>
      <c r="AR77" s="16"/>
      <c r="AS77" s="16"/>
    </row>
    <row r="78" spans="33:45" ht="28.5" x14ac:dyDescent="0.15">
      <c r="AG78" s="4">
        <f t="shared" ca="1" si="33"/>
        <v>0</v>
      </c>
      <c r="AH78" s="5">
        <f t="shared" ca="1" si="32"/>
        <v>28</v>
      </c>
      <c r="AJ78" s="15">
        <v>78</v>
      </c>
      <c r="AK78" s="16">
        <f t="shared" si="34"/>
        <v>0</v>
      </c>
      <c r="AL78" s="17">
        <v>6</v>
      </c>
      <c r="AN78" s="4"/>
      <c r="AO78" s="5"/>
      <c r="AQ78" s="16"/>
      <c r="AR78" s="16"/>
      <c r="AS78" s="16"/>
    </row>
    <row r="79" spans="33:45" ht="28.5" x14ac:dyDescent="0.15">
      <c r="AG79" s="4">
        <f t="shared" ca="1" si="33"/>
        <v>0</v>
      </c>
      <c r="AH79" s="5">
        <f t="shared" ca="1" si="32"/>
        <v>28</v>
      </c>
      <c r="AJ79" s="15">
        <v>79</v>
      </c>
      <c r="AK79" s="16">
        <f t="shared" si="34"/>
        <v>0</v>
      </c>
      <c r="AL79" s="17">
        <v>7</v>
      </c>
      <c r="AN79" s="4"/>
      <c r="AO79" s="5"/>
      <c r="AQ79" s="16"/>
      <c r="AR79" s="16"/>
      <c r="AS79" s="16"/>
    </row>
    <row r="80" spans="33:45" ht="28.5" x14ac:dyDescent="0.15">
      <c r="AG80" s="4">
        <f t="shared" ca="1" si="33"/>
        <v>0</v>
      </c>
      <c r="AH80" s="5">
        <f t="shared" ca="1" si="32"/>
        <v>28</v>
      </c>
      <c r="AJ80" s="15">
        <v>80</v>
      </c>
      <c r="AK80" s="16">
        <f t="shared" si="34"/>
        <v>0</v>
      </c>
      <c r="AL80" s="17">
        <v>8</v>
      </c>
      <c r="AN80" s="4"/>
      <c r="AO80" s="5"/>
      <c r="AQ80" s="16"/>
      <c r="AR80" s="16"/>
      <c r="AS80" s="16"/>
    </row>
    <row r="81" spans="33:45" ht="29.25" thickBot="1" x14ac:dyDescent="0.2">
      <c r="AG81" s="4">
        <f t="shared" ca="1" si="33"/>
        <v>0</v>
      </c>
      <c r="AH81" s="5">
        <f t="shared" ca="1" si="32"/>
        <v>28</v>
      </c>
      <c r="AJ81" s="48">
        <v>81</v>
      </c>
      <c r="AK81" s="49">
        <f t="shared" si="34"/>
        <v>0</v>
      </c>
      <c r="AL81" s="50">
        <v>9</v>
      </c>
      <c r="AN81" s="4"/>
      <c r="AO81" s="5"/>
      <c r="AQ81" s="16"/>
      <c r="AR81" s="16"/>
      <c r="AS81" s="16"/>
    </row>
    <row r="82" spans="33:45" ht="28.5" x14ac:dyDescent="0.15">
      <c r="AN82" s="4"/>
      <c r="AO82" s="5"/>
      <c r="AQ82" s="16"/>
      <c r="AR82" s="16"/>
      <c r="AS82" s="16"/>
    </row>
  </sheetData>
  <sheetProtection algorithmName="SHA-512" hashValue="i6CLjvTi2nXOf+BApVWQjX5BCF+C2qWt+o1PWcysdJEGOFvkYTrUmWkcoYOBr4vzYx4nPg9u1ZaJpLwp6wCZXA==" saltValue="/6U/OjvbpZaxRoA0SPXmjA==" spinCount="100000" sheet="1" objects="1" scenarios="1" selectLockedCells="1"/>
  <mergeCells count="9">
    <mergeCell ref="A17:O17"/>
    <mergeCell ref="F19:G19"/>
    <mergeCell ref="S1:AE6"/>
    <mergeCell ref="F4:G4"/>
    <mergeCell ref="N1:O1"/>
    <mergeCell ref="N16:O16"/>
    <mergeCell ref="A1:M1"/>
    <mergeCell ref="A16:M16"/>
    <mergeCell ref="A2:O2"/>
  </mergeCells>
  <phoneticPr fontId="2"/>
  <conditionalFormatting sqref="U9:AC17">
    <cfRule type="cellIs" dxfId="6" priority="13" stopIfTrue="1" operator="greaterThanOrEqual">
      <formula>5</formula>
    </cfRule>
    <cfRule type="cellIs" dxfId="5" priority="14" stopIfTrue="1" operator="equal">
      <formula>4</formula>
    </cfRule>
    <cfRule type="cellIs" dxfId="4" priority="15" stopIfTrue="1" operator="equal">
      <formula>3</formula>
    </cfRule>
    <cfRule type="cellIs" dxfId="3" priority="16" stopIfTrue="1" operator="equal">
      <formula>2</formula>
    </cfRule>
    <cfRule type="cellIs" dxfId="2" priority="17" stopIfTrue="1" operator="equal">
      <formula>1</formula>
    </cfRule>
    <cfRule type="cellIs" dxfId="1" priority="18" stopIfTrue="1" operator="equal">
      <formula>0</formula>
    </cfRule>
  </conditionalFormatting>
  <conditionalFormatting sqref="Q6:Q14">
    <cfRule type="cellIs" dxfId="0" priority="1" operator="between">
      <formula>1</formula>
      <formula>9</formula>
    </cfRule>
  </conditionalFormatting>
  <dataValidations count="2">
    <dataValidation type="whole" imeMode="off" allowBlank="1" showInputMessage="1" showErrorMessage="1" sqref="N1:R1">
      <formula1>1</formula1>
      <formula2>1000</formula2>
    </dataValidation>
    <dataValidation type="list" imeMode="off" allowBlank="1" showInputMessage="1" showErrorMessage="1" sqref="Q6:Q13 Q14">
      <formula1>"1,2,3,4,5,6,7,8,9,"</formula1>
    </dataValidation>
  </dataValidations>
  <pageMargins left="0.70866141732283472" right="0.70866141732283472" top="0.94488188976377963" bottom="0.74803149606299213" header="0.31496062992125984" footer="0.31496062992125984"/>
  <pageSetup paperSize="9" fitToHeight="0" orientation="portrait" r:id="rId1"/>
  <headerFooter>
    <oddHeader>&amp;L&amp;G&amp;R&amp;"UD デジタル 教科書体 N-R,標準"&amp;14&amp;K00-046計算ドリルF9マ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かけ算九九ミックス（段指定）</vt:lpstr>
      <vt:lpstr>'かけ算九九ミックス（段指定）'!Print_Area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佐藤　仁</dc:creator>
  <cp:lastModifiedBy>jj</cp:lastModifiedBy>
  <cp:lastPrinted>2022-05-15T13:43:56Z</cp:lastPrinted>
  <dcterms:created xsi:type="dcterms:W3CDTF">2002-10-28T14:28:17Z</dcterms:created>
  <dcterms:modified xsi:type="dcterms:W3CDTF">2022-05-19T15:11:53Z</dcterms:modified>
</cp:coreProperties>
</file>